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68" windowWidth="17016" windowHeight="7788"/>
  </bookViews>
  <sheets>
    <sheet name="Índice" sheetId="19" r:id="rId1"/>
    <sheet name="1.1.1." sheetId="4" r:id="rId2"/>
    <sheet name="1.1.2." sheetId="5" r:id="rId3"/>
    <sheet name="1.1.3." sheetId="6" r:id="rId4"/>
    <sheet name="1.2.1. a 1.2.3." sheetId="3" r:id="rId5"/>
    <sheet name="1.3.1." sheetId="8" r:id="rId6"/>
    <sheet name="1.3.2." sheetId="11" r:id="rId7"/>
    <sheet name="1.4.1. a 1.4.3." sheetId="13" r:id="rId8"/>
    <sheet name="2.1.1 e 2.1.2." sheetId="1" r:id="rId9"/>
    <sheet name="2.2.1. e 2.2.2." sheetId="2" r:id="rId10"/>
    <sheet name="2.3.1. a 2.3.3." sheetId="20" r:id="rId11"/>
    <sheet name="2.4.1. a 2.4.3." sheetId="21" r:id="rId12"/>
    <sheet name="2.5.1 a 2.5.3." sheetId="7" r:id="rId13"/>
    <sheet name="2.6.1. a 2.6.3." sheetId="14" r:id="rId14"/>
  </sheets>
  <calcPr calcId="145621"/>
</workbook>
</file>

<file path=xl/calcChain.xml><?xml version="1.0" encoding="utf-8"?>
<calcChain xmlns="http://schemas.openxmlformats.org/spreadsheetml/2006/main">
  <c r="AA5" i="8" l="1"/>
  <c r="AB5" i="8"/>
  <c r="AC5" i="8"/>
  <c r="AA6" i="8"/>
  <c r="AB6" i="8"/>
  <c r="AC6" i="8"/>
  <c r="AA7" i="8"/>
  <c r="AB7" i="8"/>
  <c r="AC7" i="8"/>
  <c r="AI15" i="8"/>
  <c r="AI12" i="8"/>
  <c r="AI14" i="8"/>
  <c r="AI13" i="8"/>
  <c r="Z15" i="8"/>
  <c r="Z14" i="8"/>
  <c r="Z13" i="8"/>
  <c r="Q15" i="8"/>
  <c r="Y12" i="8"/>
  <c r="X12" i="8"/>
  <c r="W12" i="8"/>
  <c r="V12" i="8"/>
  <c r="U12" i="8"/>
  <c r="T12" i="8"/>
  <c r="Z12" i="8" s="1"/>
  <c r="Q14" i="8"/>
  <c r="Q13" i="8"/>
  <c r="P12" i="8"/>
  <c r="O12" i="8"/>
  <c r="N12" i="8"/>
  <c r="M12" i="8"/>
  <c r="L12" i="8"/>
  <c r="K12" i="8"/>
  <c r="Q12" i="8" s="1"/>
  <c r="H13" i="8"/>
  <c r="H14" i="8"/>
  <c r="H15" i="8"/>
  <c r="F71" i="6"/>
  <c r="E71" i="6"/>
  <c r="D71" i="6"/>
  <c r="C71" i="6"/>
  <c r="C44" i="6"/>
  <c r="D44" i="6"/>
  <c r="E44" i="6"/>
  <c r="F44" i="6"/>
  <c r="C22" i="6"/>
  <c r="D22" i="6"/>
  <c r="E22" i="6"/>
  <c r="F22" i="6"/>
  <c r="F71" i="5"/>
  <c r="E71" i="5"/>
  <c r="D71" i="5"/>
  <c r="C71" i="5"/>
  <c r="F71" i="4"/>
  <c r="C72" i="4"/>
  <c r="E71" i="4"/>
  <c r="D71" i="4"/>
  <c r="C71" i="4"/>
  <c r="B71" i="4" s="1"/>
  <c r="F41" i="14" l="1"/>
  <c r="G32" i="14"/>
  <c r="C32" i="14"/>
  <c r="C32" i="7"/>
  <c r="G41" i="7"/>
  <c r="J43" i="21" l="1"/>
  <c r="K42" i="21"/>
  <c r="L42" i="21"/>
  <c r="M42" i="21"/>
  <c r="N42" i="21"/>
  <c r="O42" i="21"/>
  <c r="K42" i="20" l="1"/>
  <c r="L42" i="20"/>
  <c r="M42" i="20"/>
  <c r="N42" i="20"/>
  <c r="O42" i="20"/>
  <c r="C31" i="3"/>
  <c r="E31" i="3"/>
  <c r="D31" i="3"/>
  <c r="F31" i="3"/>
  <c r="G31" i="3"/>
  <c r="H31" i="3"/>
  <c r="I31" i="3"/>
  <c r="J31" i="3"/>
  <c r="K31" i="3"/>
  <c r="L31" i="3"/>
  <c r="M31" i="3"/>
  <c r="N31" i="3"/>
  <c r="O31" i="3"/>
  <c r="B31" i="3"/>
  <c r="P31" i="3" s="1"/>
  <c r="C72" i="6" l="1"/>
  <c r="C72" i="5"/>
  <c r="C44" i="5"/>
  <c r="K48" i="5" s="1"/>
  <c r="D44" i="5"/>
  <c r="E44" i="5"/>
  <c r="F44" i="5"/>
  <c r="C22" i="5"/>
  <c r="K47" i="5" s="1"/>
  <c r="D22" i="5"/>
  <c r="E22" i="5"/>
  <c r="F22" i="5"/>
  <c r="C44" i="4"/>
  <c r="D44" i="4"/>
  <c r="E44" i="4"/>
  <c r="F44" i="4"/>
  <c r="C73" i="4"/>
  <c r="D72" i="6" l="1"/>
  <c r="E72" i="6"/>
  <c r="E73" i="6" s="1"/>
  <c r="F72" i="6"/>
  <c r="F73" i="6" s="1"/>
  <c r="D73" i="6"/>
  <c r="C73" i="6"/>
  <c r="B46" i="14" l="1"/>
  <c r="B45" i="14"/>
  <c r="B44" i="14"/>
  <c r="B43" i="14"/>
  <c r="B42" i="14"/>
  <c r="G41" i="14"/>
  <c r="E41" i="14"/>
  <c r="D41" i="14"/>
  <c r="C41" i="14"/>
  <c r="B41" i="14"/>
  <c r="B37" i="14"/>
  <c r="B36" i="14"/>
  <c r="B35" i="14"/>
  <c r="B34" i="14"/>
  <c r="B33" i="14"/>
  <c r="F32" i="14"/>
  <c r="E32" i="14"/>
  <c r="D32" i="14"/>
  <c r="B32" i="14"/>
  <c r="C41" i="7"/>
  <c r="D41" i="7"/>
  <c r="E41" i="7"/>
  <c r="F41" i="7"/>
  <c r="B46" i="7"/>
  <c r="B45" i="7"/>
  <c r="B44" i="7"/>
  <c r="B43" i="7"/>
  <c r="B42" i="7"/>
  <c r="B41" i="7" s="1"/>
  <c r="B37" i="7" l="1"/>
  <c r="B36" i="7"/>
  <c r="B35" i="7"/>
  <c r="B34" i="7"/>
  <c r="B33" i="7"/>
  <c r="B32" i="7" s="1"/>
  <c r="G32" i="7"/>
  <c r="F32" i="7"/>
  <c r="E32" i="7"/>
  <c r="D32" i="7"/>
  <c r="J47" i="21" l="1"/>
  <c r="J46" i="21"/>
  <c r="J45" i="21"/>
  <c r="J44" i="21"/>
  <c r="J42" i="21" s="1"/>
  <c r="B47" i="21"/>
  <c r="B46" i="21"/>
  <c r="B45" i="21"/>
  <c r="B44" i="21"/>
  <c r="B42" i="21" s="1"/>
  <c r="B43" i="21"/>
  <c r="G42" i="21"/>
  <c r="F42" i="21"/>
  <c r="E42" i="21"/>
  <c r="D42" i="21"/>
  <c r="C42" i="21"/>
  <c r="C42" i="20"/>
  <c r="D42" i="20"/>
  <c r="E42" i="20"/>
  <c r="F42" i="20"/>
  <c r="G42" i="20"/>
  <c r="J47" i="20"/>
  <c r="B47" i="20"/>
  <c r="J46" i="20"/>
  <c r="B46" i="20"/>
  <c r="J45" i="20"/>
  <c r="B45" i="20"/>
  <c r="J44" i="20"/>
  <c r="B44" i="20"/>
  <c r="J43" i="20"/>
  <c r="J42" i="20" s="1"/>
  <c r="B43" i="20"/>
  <c r="B42" i="20" l="1"/>
  <c r="BM7" i="20"/>
  <c r="G34" i="2"/>
  <c r="F34" i="2"/>
  <c r="E34" i="2"/>
  <c r="D34" i="2"/>
  <c r="C34" i="2"/>
  <c r="G33" i="2"/>
  <c r="F33" i="2"/>
  <c r="E33" i="2"/>
  <c r="D33" i="2"/>
  <c r="C33" i="2"/>
  <c r="G32" i="2"/>
  <c r="F32" i="2"/>
  <c r="E32" i="2"/>
  <c r="D32" i="2"/>
  <c r="C32" i="2"/>
  <c r="G31" i="2"/>
  <c r="F31" i="2"/>
  <c r="E31" i="2"/>
  <c r="D31" i="2"/>
  <c r="C31" i="2"/>
  <c r="G30" i="2"/>
  <c r="F30" i="2"/>
  <c r="E30" i="2"/>
  <c r="D30" i="2"/>
  <c r="C30" i="2"/>
  <c r="G29" i="2"/>
  <c r="E29" i="2"/>
  <c r="D29" i="2"/>
  <c r="C29" i="2"/>
  <c r="G28" i="2"/>
  <c r="E28" i="2"/>
  <c r="D28" i="2"/>
  <c r="C28" i="2"/>
  <c r="G27" i="2"/>
  <c r="E27" i="2"/>
  <c r="D27" i="2"/>
  <c r="C27" i="2"/>
  <c r="G26" i="2"/>
  <c r="E26" i="2"/>
  <c r="D26" i="2"/>
  <c r="C26" i="2"/>
  <c r="G25" i="2"/>
  <c r="E25" i="2"/>
  <c r="D25" i="2"/>
  <c r="C25" i="2"/>
  <c r="C26" i="1"/>
  <c r="D26" i="1"/>
  <c r="E26" i="1"/>
  <c r="G26" i="1"/>
  <c r="C27" i="1"/>
  <c r="D27" i="1"/>
  <c r="E27" i="1"/>
  <c r="G27" i="1"/>
  <c r="C28" i="1"/>
  <c r="D28" i="1"/>
  <c r="E28" i="1"/>
  <c r="G28" i="1"/>
  <c r="C29" i="1"/>
  <c r="D29" i="1"/>
  <c r="E29" i="1"/>
  <c r="G29" i="1"/>
  <c r="C30" i="1"/>
  <c r="D30" i="1"/>
  <c r="E30" i="1"/>
  <c r="F30" i="1"/>
  <c r="G30" i="1"/>
  <c r="C31" i="1"/>
  <c r="D31" i="1"/>
  <c r="E31" i="1"/>
  <c r="F31" i="1"/>
  <c r="G31" i="1"/>
  <c r="C32" i="1"/>
  <c r="D32" i="1"/>
  <c r="E32" i="1"/>
  <c r="F32" i="1"/>
  <c r="G32" i="1"/>
  <c r="C33" i="1"/>
  <c r="D33" i="1"/>
  <c r="E33" i="1"/>
  <c r="F33" i="1"/>
  <c r="G33" i="1"/>
  <c r="C34" i="1"/>
  <c r="D34" i="1"/>
  <c r="E34" i="1"/>
  <c r="F34" i="1"/>
  <c r="G25" i="1"/>
  <c r="E25" i="1"/>
  <c r="D25" i="1"/>
  <c r="C25" i="1"/>
  <c r="B25" i="7" l="1"/>
  <c r="M26" i="7"/>
  <c r="L26" i="7"/>
  <c r="K26" i="7"/>
  <c r="J26" i="7"/>
  <c r="I26" i="7"/>
  <c r="H26" i="7"/>
  <c r="G26" i="7"/>
  <c r="F26" i="7"/>
  <c r="E26" i="7"/>
  <c r="D26" i="7"/>
  <c r="C25" i="7"/>
  <c r="C24" i="7"/>
  <c r="B24" i="7"/>
  <c r="C23" i="7"/>
  <c r="B23" i="7"/>
  <c r="C22" i="7"/>
  <c r="B22" i="7"/>
  <c r="C21" i="7"/>
  <c r="B21" i="7"/>
  <c r="C20" i="7"/>
  <c r="B20" i="7"/>
  <c r="C19" i="7"/>
  <c r="B19" i="7"/>
  <c r="C18" i="7"/>
  <c r="B18" i="7"/>
  <c r="C17" i="7"/>
  <c r="B17" i="7"/>
  <c r="C16" i="7"/>
  <c r="B16" i="7"/>
  <c r="C15" i="7"/>
  <c r="B15" i="7"/>
  <c r="C14" i="7"/>
  <c r="B14" i="7"/>
  <c r="C13" i="7"/>
  <c r="B13" i="7"/>
  <c r="C12" i="7"/>
  <c r="B12" i="7"/>
  <c r="C11" i="7"/>
  <c r="B11" i="7"/>
  <c r="C10" i="7"/>
  <c r="B10" i="7"/>
  <c r="C9" i="7"/>
  <c r="B9" i="7"/>
  <c r="C8" i="7"/>
  <c r="B8" i="7"/>
  <c r="C7" i="7"/>
  <c r="B7" i="7"/>
  <c r="C6" i="7"/>
  <c r="C26" i="7" s="1"/>
  <c r="B6" i="7"/>
  <c r="B26" i="7" l="1"/>
  <c r="DS7" i="21"/>
  <c r="DR7" i="21"/>
  <c r="DQ7" i="21"/>
  <c r="DP7" i="21"/>
  <c r="DO7" i="21"/>
  <c r="DM7" i="21"/>
  <c r="DL7" i="21"/>
  <c r="DK7" i="21"/>
  <c r="DJ7" i="21"/>
  <c r="DS34" i="21" l="1"/>
  <c r="DR34" i="21"/>
  <c r="DQ34" i="21"/>
  <c r="DP34" i="21"/>
  <c r="DO34" i="21"/>
  <c r="DN34" i="21"/>
  <c r="DM34" i="21"/>
  <c r="DL34" i="21"/>
  <c r="DK34" i="21"/>
  <c r="DJ34" i="21"/>
  <c r="DI34" i="21"/>
  <c r="DH34" i="21"/>
  <c r="DS33" i="21"/>
  <c r="DR33" i="21"/>
  <c r="DQ33" i="21"/>
  <c r="DP33" i="21"/>
  <c r="DO33" i="21"/>
  <c r="DN33" i="21"/>
  <c r="DM33" i="21"/>
  <c r="DL33" i="21"/>
  <c r="DK33" i="21"/>
  <c r="DJ33" i="21"/>
  <c r="DI33" i="21"/>
  <c r="DH33" i="21"/>
  <c r="DS32" i="21"/>
  <c r="DR32" i="21"/>
  <c r="DQ32" i="21"/>
  <c r="DP32" i="21"/>
  <c r="DO32" i="21"/>
  <c r="DN32" i="21"/>
  <c r="DM32" i="21"/>
  <c r="DL32" i="21"/>
  <c r="DK32" i="21"/>
  <c r="DJ32" i="21"/>
  <c r="DI32" i="21"/>
  <c r="DH32" i="21"/>
  <c r="DS31" i="21"/>
  <c r="DR31" i="21"/>
  <c r="DQ31" i="21"/>
  <c r="DP31" i="21"/>
  <c r="DO31" i="21"/>
  <c r="DN31" i="21"/>
  <c r="DM31" i="21"/>
  <c r="DL31" i="21"/>
  <c r="DK31" i="21"/>
  <c r="DJ31" i="21"/>
  <c r="DI31" i="21"/>
  <c r="DH31" i="21"/>
  <c r="DS30" i="21"/>
  <c r="DR30" i="21"/>
  <c r="DQ30" i="21"/>
  <c r="DP30" i="21"/>
  <c r="DO30" i="21"/>
  <c r="DN30" i="21"/>
  <c r="DM30" i="21"/>
  <c r="DL30" i="21"/>
  <c r="DK30" i="21"/>
  <c r="DJ30" i="21"/>
  <c r="DI30" i="21"/>
  <c r="DH30" i="21"/>
  <c r="DS29" i="21"/>
  <c r="DR29" i="21"/>
  <c r="DQ29" i="21"/>
  <c r="DP29" i="21"/>
  <c r="DO29" i="21"/>
  <c r="DN29" i="21"/>
  <c r="DM29" i="21"/>
  <c r="DL29" i="21"/>
  <c r="DK29" i="21"/>
  <c r="DJ29" i="21"/>
  <c r="DI29" i="21"/>
  <c r="DH29" i="21"/>
  <c r="DS28" i="21"/>
  <c r="DR28" i="21"/>
  <c r="DQ28" i="21"/>
  <c r="DP28" i="21"/>
  <c r="DO28" i="21"/>
  <c r="DN28" i="21"/>
  <c r="DM28" i="21"/>
  <c r="DL28" i="21"/>
  <c r="DK28" i="21"/>
  <c r="DJ28" i="21"/>
  <c r="DI28" i="21"/>
  <c r="DH28" i="21"/>
  <c r="DS27" i="21"/>
  <c r="DR27" i="21"/>
  <c r="DQ27" i="21"/>
  <c r="DP27" i="21"/>
  <c r="DO27" i="21"/>
  <c r="DN27" i="21"/>
  <c r="DM27" i="21"/>
  <c r="DL27" i="21"/>
  <c r="DK27" i="21"/>
  <c r="DJ27" i="21"/>
  <c r="DI27" i="21"/>
  <c r="DH27" i="21"/>
  <c r="DS26" i="21"/>
  <c r="DR26" i="21"/>
  <c r="DQ26" i="21"/>
  <c r="DP26" i="21"/>
  <c r="DO26" i="21"/>
  <c r="DN26" i="21"/>
  <c r="DM26" i="21"/>
  <c r="DL26" i="21"/>
  <c r="DK26" i="21"/>
  <c r="DJ26" i="21"/>
  <c r="DI26" i="21"/>
  <c r="DH26" i="21"/>
  <c r="DS25" i="21"/>
  <c r="DR25" i="21"/>
  <c r="DQ25" i="21"/>
  <c r="DP25" i="21"/>
  <c r="DO25" i="21"/>
  <c r="DN25" i="21"/>
  <c r="DM25" i="21"/>
  <c r="DL25" i="21"/>
  <c r="DK25" i="21"/>
  <c r="DJ25" i="21"/>
  <c r="DI25" i="21"/>
  <c r="DH25" i="21"/>
  <c r="DS24" i="21"/>
  <c r="DR24" i="21"/>
  <c r="DQ24" i="21"/>
  <c r="DP24" i="21"/>
  <c r="DO24" i="21"/>
  <c r="DN24" i="21"/>
  <c r="DM24" i="21"/>
  <c r="DL24" i="21"/>
  <c r="DK24" i="21"/>
  <c r="DJ24" i="21"/>
  <c r="DI24" i="21"/>
  <c r="DH24" i="21"/>
  <c r="DS23" i="21"/>
  <c r="DR23" i="21"/>
  <c r="DQ23" i="21"/>
  <c r="DP23" i="21"/>
  <c r="DO23" i="21"/>
  <c r="DN23" i="21"/>
  <c r="DM23" i="21"/>
  <c r="DL23" i="21"/>
  <c r="DK23" i="21"/>
  <c r="DJ23" i="21"/>
  <c r="DI23" i="21"/>
  <c r="DH23" i="21"/>
  <c r="DS22" i="21"/>
  <c r="DR22" i="21"/>
  <c r="DQ22" i="21"/>
  <c r="DP22" i="21"/>
  <c r="DO22" i="21"/>
  <c r="DN22" i="21"/>
  <c r="DM22" i="21"/>
  <c r="DL22" i="21"/>
  <c r="DK22" i="21"/>
  <c r="DJ22" i="21"/>
  <c r="DI22" i="21"/>
  <c r="DH22" i="21"/>
  <c r="DS21" i="21"/>
  <c r="DR21" i="21"/>
  <c r="DQ21" i="21"/>
  <c r="DP21" i="21"/>
  <c r="DO21" i="21"/>
  <c r="DN21" i="21"/>
  <c r="DM21" i="21"/>
  <c r="DL21" i="21"/>
  <c r="DK21" i="21"/>
  <c r="DJ21" i="21"/>
  <c r="DI21" i="21"/>
  <c r="DH21" i="21"/>
  <c r="DS20" i="21"/>
  <c r="DR20" i="21"/>
  <c r="DQ20" i="21"/>
  <c r="DP20" i="21"/>
  <c r="DO20" i="21"/>
  <c r="DN20" i="21"/>
  <c r="DM20" i="21"/>
  <c r="DL20" i="21"/>
  <c r="DK20" i="21"/>
  <c r="DJ20" i="21"/>
  <c r="DI20" i="21"/>
  <c r="DH20" i="21"/>
  <c r="DS19" i="21"/>
  <c r="DR19" i="21"/>
  <c r="DQ19" i="21"/>
  <c r="DP19" i="21"/>
  <c r="DO19" i="21"/>
  <c r="DN19" i="21"/>
  <c r="DM19" i="21"/>
  <c r="DL19" i="21"/>
  <c r="DK19" i="21"/>
  <c r="DJ19" i="21"/>
  <c r="DI19" i="21"/>
  <c r="DH19" i="21"/>
  <c r="DS18" i="21"/>
  <c r="DR18" i="21"/>
  <c r="DQ18" i="21"/>
  <c r="DP18" i="21"/>
  <c r="DO18" i="21"/>
  <c r="DN18" i="21"/>
  <c r="DM18" i="21"/>
  <c r="DL18" i="21"/>
  <c r="DK18" i="21"/>
  <c r="DJ18" i="21"/>
  <c r="DH18" i="21" s="1"/>
  <c r="DS17" i="21"/>
  <c r="DR17" i="21"/>
  <c r="DQ17" i="21"/>
  <c r="DP17" i="21"/>
  <c r="DO17" i="21"/>
  <c r="DN17" i="21"/>
  <c r="DM17" i="21"/>
  <c r="DL17" i="21"/>
  <c r="DK17" i="21"/>
  <c r="DJ17" i="21"/>
  <c r="DI17" i="21"/>
  <c r="DH17" i="21"/>
  <c r="DS16" i="21"/>
  <c r="DR16" i="21"/>
  <c r="DQ16" i="21"/>
  <c r="DP16" i="21"/>
  <c r="DO16" i="21"/>
  <c r="DN16" i="21"/>
  <c r="DM16" i="21"/>
  <c r="DL16" i="21"/>
  <c r="DK16" i="21"/>
  <c r="DJ16" i="21"/>
  <c r="DH16" i="21" s="1"/>
  <c r="DS15" i="21"/>
  <c r="DR15" i="21"/>
  <c r="DQ15" i="21"/>
  <c r="DP15" i="21"/>
  <c r="DO15" i="21"/>
  <c r="DN15" i="21"/>
  <c r="DM15" i="21"/>
  <c r="DL15" i="21"/>
  <c r="DK15" i="21"/>
  <c r="DJ15" i="21"/>
  <c r="DH15" i="21" s="1"/>
  <c r="DS14" i="21"/>
  <c r="DR14" i="21"/>
  <c r="DQ14" i="21"/>
  <c r="DP14" i="21"/>
  <c r="DO14" i="21"/>
  <c r="DN14" i="21"/>
  <c r="DM14" i="21"/>
  <c r="DL14" i="21"/>
  <c r="DK14" i="21"/>
  <c r="DJ14" i="21"/>
  <c r="DI14" i="21"/>
  <c r="DH14" i="21"/>
  <c r="DS13" i="21"/>
  <c r="DR13" i="21"/>
  <c r="DQ13" i="21"/>
  <c r="DP13" i="21"/>
  <c r="DO13" i="21"/>
  <c r="DN13" i="21"/>
  <c r="DM13" i="21"/>
  <c r="DL13" i="21"/>
  <c r="DK13" i="21"/>
  <c r="DJ13" i="21"/>
  <c r="DI13" i="21"/>
  <c r="DH13" i="21"/>
  <c r="DS12" i="21"/>
  <c r="DR12" i="21"/>
  <c r="DQ12" i="21"/>
  <c r="DP12" i="21"/>
  <c r="DO12" i="21"/>
  <c r="DN12" i="21"/>
  <c r="DM12" i="21"/>
  <c r="DL12" i="21"/>
  <c r="DK12" i="21"/>
  <c r="DJ12" i="21"/>
  <c r="DH12" i="21" s="1"/>
  <c r="DS11" i="21"/>
  <c r="DR11" i="21"/>
  <c r="DQ11" i="21"/>
  <c r="DP11" i="21"/>
  <c r="DO11" i="21"/>
  <c r="DN11" i="21"/>
  <c r="DM11" i="21"/>
  <c r="DL11" i="21"/>
  <c r="DK11" i="21"/>
  <c r="DJ11" i="21"/>
  <c r="DH11" i="21" s="1"/>
  <c r="DS10" i="21"/>
  <c r="DR10" i="21"/>
  <c r="DQ10" i="21"/>
  <c r="DP10" i="21"/>
  <c r="DO10" i="21"/>
  <c r="DN10" i="21"/>
  <c r="DM10" i="21"/>
  <c r="DL10" i="21"/>
  <c r="DK10" i="21"/>
  <c r="DJ10" i="21"/>
  <c r="DI10" i="21"/>
  <c r="DH10" i="21"/>
  <c r="DS9" i="21"/>
  <c r="DR9" i="21"/>
  <c r="DQ9" i="21"/>
  <c r="DP9" i="21"/>
  <c r="DO9" i="21"/>
  <c r="DN9" i="21"/>
  <c r="DM9" i="21"/>
  <c r="DL9" i="21"/>
  <c r="DK9" i="21"/>
  <c r="DJ9" i="21"/>
  <c r="DH9" i="21" s="1"/>
  <c r="DS8" i="21"/>
  <c r="DR8" i="21"/>
  <c r="DQ8" i="21"/>
  <c r="DP8" i="21"/>
  <c r="DO8" i="21"/>
  <c r="DN8" i="21"/>
  <c r="DM8" i="21"/>
  <c r="DL8" i="21"/>
  <c r="DK8" i="21"/>
  <c r="DJ8" i="21"/>
  <c r="DH8" i="21" s="1"/>
  <c r="DQ6" i="21"/>
  <c r="DO6" i="21"/>
  <c r="DN7" i="21"/>
  <c r="DM6" i="21"/>
  <c r="DK6" i="21"/>
  <c r="DH7" i="21"/>
  <c r="DR6" i="21"/>
  <c r="DP6" i="21"/>
  <c r="DN6" i="21"/>
  <c r="DL6" i="21"/>
  <c r="DJ6" i="21"/>
  <c r="DS8" i="20"/>
  <c r="DS9" i="20"/>
  <c r="DS10" i="20"/>
  <c r="DS11" i="20"/>
  <c r="DS12" i="20"/>
  <c r="DS13" i="20"/>
  <c r="DS14" i="20"/>
  <c r="DS15" i="20"/>
  <c r="DS16" i="20"/>
  <c r="DS17" i="20"/>
  <c r="DS18" i="20"/>
  <c r="DS19" i="20"/>
  <c r="DS20" i="20"/>
  <c r="DS21" i="20"/>
  <c r="DS22" i="20"/>
  <c r="DS23" i="20"/>
  <c r="DS24" i="20"/>
  <c r="DS25" i="20"/>
  <c r="DS26" i="20"/>
  <c r="DS27" i="20"/>
  <c r="DS28" i="20"/>
  <c r="DS29" i="20"/>
  <c r="DS30" i="20"/>
  <c r="DS31" i="20"/>
  <c r="DS32" i="20"/>
  <c r="DS33" i="20"/>
  <c r="DS34" i="20"/>
  <c r="DS7" i="20"/>
  <c r="DR8" i="20"/>
  <c r="DR9" i="20"/>
  <c r="DR10" i="20"/>
  <c r="DR11" i="20"/>
  <c r="DR12" i="20"/>
  <c r="DR13" i="20"/>
  <c r="DR14" i="20"/>
  <c r="DR15" i="20"/>
  <c r="DR16" i="20"/>
  <c r="DR17" i="20"/>
  <c r="DR18" i="20"/>
  <c r="DR19" i="20"/>
  <c r="DR20" i="20"/>
  <c r="DR21" i="20"/>
  <c r="DR22" i="20"/>
  <c r="DR23" i="20"/>
  <c r="DR24" i="20"/>
  <c r="DR25" i="20"/>
  <c r="DR26" i="20"/>
  <c r="DR27" i="20"/>
  <c r="DR28" i="20"/>
  <c r="DR29" i="20"/>
  <c r="DR30" i="20"/>
  <c r="DR31" i="20"/>
  <c r="DR32" i="20"/>
  <c r="DR33" i="20"/>
  <c r="DR34" i="20"/>
  <c r="DR7" i="20"/>
  <c r="DQ8" i="20"/>
  <c r="DQ9" i="20"/>
  <c r="DQ10" i="20"/>
  <c r="DQ11" i="20"/>
  <c r="DQ12" i="20"/>
  <c r="DQ13" i="20"/>
  <c r="DQ14" i="20"/>
  <c r="DQ15" i="20"/>
  <c r="DQ16" i="20"/>
  <c r="DQ17" i="20"/>
  <c r="DQ18" i="20"/>
  <c r="DQ19" i="20"/>
  <c r="DQ20" i="20"/>
  <c r="DQ21" i="20"/>
  <c r="DQ22" i="20"/>
  <c r="DQ23" i="20"/>
  <c r="DQ24" i="20"/>
  <c r="DQ25" i="20"/>
  <c r="DQ26" i="20"/>
  <c r="DQ27" i="20"/>
  <c r="DQ28" i="20"/>
  <c r="DQ29" i="20"/>
  <c r="DQ30" i="20"/>
  <c r="DQ31" i="20"/>
  <c r="DQ32" i="20"/>
  <c r="DQ33" i="20"/>
  <c r="DQ34" i="20"/>
  <c r="DQ7" i="20"/>
  <c r="DP33" i="20"/>
  <c r="DP8" i="20"/>
  <c r="DP9" i="20"/>
  <c r="DP10" i="20"/>
  <c r="DP11" i="20"/>
  <c r="DP12" i="20"/>
  <c r="DP13" i="20"/>
  <c r="DP14" i="20"/>
  <c r="DP15" i="20"/>
  <c r="DP16" i="20"/>
  <c r="DP17" i="20"/>
  <c r="DP18" i="20"/>
  <c r="DP19" i="20"/>
  <c r="DP20" i="20"/>
  <c r="DP21" i="20"/>
  <c r="DP22" i="20"/>
  <c r="DP23" i="20"/>
  <c r="DP24" i="20"/>
  <c r="DP25" i="20"/>
  <c r="DP26" i="20"/>
  <c r="DP27" i="20"/>
  <c r="DP28" i="20"/>
  <c r="DP29" i="20"/>
  <c r="DP30" i="20"/>
  <c r="DP31" i="20"/>
  <c r="DP32" i="20"/>
  <c r="DP34" i="20"/>
  <c r="DP7" i="20"/>
  <c r="DO7" i="20"/>
  <c r="DN7" i="20"/>
  <c r="DM7" i="20"/>
  <c r="DL7" i="20"/>
  <c r="DK7" i="20"/>
  <c r="DJ7" i="20"/>
  <c r="DH6" i="21" l="1"/>
  <c r="DI7" i="21"/>
  <c r="DI9" i="21"/>
  <c r="DI12" i="21"/>
  <c r="DI16" i="21"/>
  <c r="DS6" i="21"/>
  <c r="DI8" i="21"/>
  <c r="DI11" i="21"/>
  <c r="DI15" i="21"/>
  <c r="DI18" i="21"/>
  <c r="DI6" i="21" l="1"/>
  <c r="CJ8" i="21" l="1"/>
  <c r="CW7" i="21"/>
  <c r="CV7" i="21"/>
  <c r="BX7" i="21"/>
  <c r="BY7" i="21"/>
  <c r="D6" i="21"/>
  <c r="DJ32" i="20"/>
  <c r="DJ8" i="20"/>
  <c r="DK8" i="20"/>
  <c r="DL8" i="20"/>
  <c r="DM8" i="20"/>
  <c r="DN8" i="20"/>
  <c r="DO8" i="20"/>
  <c r="DJ9" i="20"/>
  <c r="DK9" i="20"/>
  <c r="DL9" i="20"/>
  <c r="DM9" i="20"/>
  <c r="DN9" i="20"/>
  <c r="DO9" i="20"/>
  <c r="DJ10" i="20"/>
  <c r="DK10" i="20"/>
  <c r="DL10" i="20"/>
  <c r="DM10" i="20"/>
  <c r="DN10" i="20"/>
  <c r="DO10" i="20"/>
  <c r="DJ11" i="20"/>
  <c r="DK11" i="20"/>
  <c r="DL11" i="20"/>
  <c r="DM11" i="20"/>
  <c r="DN11" i="20"/>
  <c r="DO11" i="20"/>
  <c r="DJ12" i="20"/>
  <c r="DK12" i="20"/>
  <c r="DL12" i="20"/>
  <c r="DM12" i="20"/>
  <c r="DN12" i="20"/>
  <c r="DO12" i="20"/>
  <c r="DJ13" i="20"/>
  <c r="DK13" i="20"/>
  <c r="DL13" i="20"/>
  <c r="DM13" i="20"/>
  <c r="DN13" i="20"/>
  <c r="DO13" i="20"/>
  <c r="DJ14" i="20"/>
  <c r="DK14" i="20"/>
  <c r="DL14" i="20"/>
  <c r="DM14" i="20"/>
  <c r="DN14" i="20"/>
  <c r="DO14" i="20"/>
  <c r="DJ15" i="20"/>
  <c r="DK15" i="20"/>
  <c r="DL15" i="20"/>
  <c r="DM15" i="20"/>
  <c r="DN15" i="20"/>
  <c r="DO15" i="20"/>
  <c r="DJ16" i="20"/>
  <c r="DK16" i="20"/>
  <c r="DL16" i="20"/>
  <c r="DM16" i="20"/>
  <c r="DN16" i="20"/>
  <c r="DO16" i="20"/>
  <c r="DJ17" i="20"/>
  <c r="DK17" i="20"/>
  <c r="DL17" i="20"/>
  <c r="DM17" i="20"/>
  <c r="DN17" i="20"/>
  <c r="DO17" i="20"/>
  <c r="DJ18" i="20"/>
  <c r="DK18" i="20"/>
  <c r="DL18" i="20"/>
  <c r="DM18" i="20"/>
  <c r="DN18" i="20"/>
  <c r="DO18" i="20"/>
  <c r="DJ19" i="20"/>
  <c r="DK19" i="20"/>
  <c r="DL19" i="20"/>
  <c r="DM19" i="20"/>
  <c r="DN19" i="20"/>
  <c r="DO19" i="20"/>
  <c r="DJ20" i="20"/>
  <c r="DK20" i="20"/>
  <c r="DL20" i="20"/>
  <c r="DM20" i="20"/>
  <c r="DN20" i="20"/>
  <c r="DO20" i="20"/>
  <c r="DJ21" i="20"/>
  <c r="DK21" i="20"/>
  <c r="DL21" i="20"/>
  <c r="DM21" i="20"/>
  <c r="DN21" i="20"/>
  <c r="DO21" i="20"/>
  <c r="DJ22" i="20"/>
  <c r="DK22" i="20"/>
  <c r="DL22" i="20"/>
  <c r="DM22" i="20"/>
  <c r="DN22" i="20"/>
  <c r="DO22" i="20"/>
  <c r="DJ23" i="20"/>
  <c r="DK23" i="20"/>
  <c r="DL23" i="20"/>
  <c r="DM23" i="20"/>
  <c r="DN23" i="20"/>
  <c r="DO23" i="20"/>
  <c r="DJ24" i="20"/>
  <c r="DK24" i="20"/>
  <c r="DL24" i="20"/>
  <c r="DM24" i="20"/>
  <c r="DN24" i="20"/>
  <c r="DO24" i="20"/>
  <c r="DJ25" i="20"/>
  <c r="DK25" i="20"/>
  <c r="DL25" i="20"/>
  <c r="DM25" i="20"/>
  <c r="DN25" i="20"/>
  <c r="DO25" i="20"/>
  <c r="DJ26" i="20"/>
  <c r="DK26" i="20"/>
  <c r="DL26" i="20"/>
  <c r="DM26" i="20"/>
  <c r="DN26" i="20"/>
  <c r="DO26" i="20"/>
  <c r="DJ27" i="20"/>
  <c r="DK27" i="20"/>
  <c r="DL27" i="20"/>
  <c r="DM27" i="20"/>
  <c r="DN27" i="20"/>
  <c r="DO27" i="20"/>
  <c r="DJ28" i="20"/>
  <c r="DK28" i="20"/>
  <c r="DL28" i="20"/>
  <c r="DM28" i="20"/>
  <c r="DN28" i="20"/>
  <c r="DO28" i="20"/>
  <c r="DJ29" i="20"/>
  <c r="DK29" i="20"/>
  <c r="DL29" i="20"/>
  <c r="DM29" i="20"/>
  <c r="DN29" i="20"/>
  <c r="DO29" i="20"/>
  <c r="DJ30" i="20"/>
  <c r="DK30" i="20"/>
  <c r="DL30" i="20"/>
  <c r="DM30" i="20"/>
  <c r="DN30" i="20"/>
  <c r="DO30" i="20"/>
  <c r="DJ31" i="20"/>
  <c r="DK31" i="20"/>
  <c r="DL31" i="20"/>
  <c r="DM31" i="20"/>
  <c r="DN31" i="20"/>
  <c r="DO31" i="20"/>
  <c r="DK32" i="20"/>
  <c r="DL32" i="20"/>
  <c r="DM32" i="20"/>
  <c r="DN32" i="20"/>
  <c r="DO32" i="20"/>
  <c r="DJ33" i="20"/>
  <c r="DK33" i="20"/>
  <c r="DL33" i="20"/>
  <c r="DM33" i="20"/>
  <c r="DN33" i="20"/>
  <c r="DO33" i="20"/>
  <c r="DJ34" i="20"/>
  <c r="DK34" i="20"/>
  <c r="DL34" i="20"/>
  <c r="DM34" i="20"/>
  <c r="DN34" i="20"/>
  <c r="DO34" i="20"/>
  <c r="CW34" i="21"/>
  <c r="CV34" i="21"/>
  <c r="CW33" i="21"/>
  <c r="CV33" i="21"/>
  <c r="CW32" i="21"/>
  <c r="CV32" i="21"/>
  <c r="CW31" i="21"/>
  <c r="CV31" i="21"/>
  <c r="CW30" i="21"/>
  <c r="CV30" i="21"/>
  <c r="CW29" i="21"/>
  <c r="CV29" i="21"/>
  <c r="CW28" i="21"/>
  <c r="CV28" i="21"/>
  <c r="CW27" i="21"/>
  <c r="CV27" i="21"/>
  <c r="CW26" i="21"/>
  <c r="CV26" i="21"/>
  <c r="CW25" i="21"/>
  <c r="CV25" i="21"/>
  <c r="CW24" i="21"/>
  <c r="CV24" i="21"/>
  <c r="CW23" i="21"/>
  <c r="CV23" i="21"/>
  <c r="CW22" i="21"/>
  <c r="CV22" i="21"/>
  <c r="CW21" i="21"/>
  <c r="CV21" i="21"/>
  <c r="CW20" i="21"/>
  <c r="CV20" i="21"/>
  <c r="CW19" i="21"/>
  <c r="CV19" i="21"/>
  <c r="CW18" i="21"/>
  <c r="CV18" i="21"/>
  <c r="CW17" i="21"/>
  <c r="CV17" i="21"/>
  <c r="CW16" i="21"/>
  <c r="CV16" i="21"/>
  <c r="CW15" i="21"/>
  <c r="CV15" i="21"/>
  <c r="CW14" i="21"/>
  <c r="CV14" i="21"/>
  <c r="CW13" i="21"/>
  <c r="CV13" i="21"/>
  <c r="CW12" i="21"/>
  <c r="CV12" i="21"/>
  <c r="CW11" i="21"/>
  <c r="CV11" i="21"/>
  <c r="CW10" i="21"/>
  <c r="CV10" i="21"/>
  <c r="CW9" i="21"/>
  <c r="CV9" i="21"/>
  <c r="CW8" i="21"/>
  <c r="CV8" i="21"/>
  <c r="DG6" i="21"/>
  <c r="DF6" i="21"/>
  <c r="DE6" i="21"/>
  <c r="DD6" i="21"/>
  <c r="DC6" i="21"/>
  <c r="DB6" i="21"/>
  <c r="DA6" i="21"/>
  <c r="CZ6" i="21"/>
  <c r="CY6" i="21"/>
  <c r="CX6" i="21"/>
  <c r="CX6" i="20"/>
  <c r="CY6" i="20"/>
  <c r="CZ6" i="20"/>
  <c r="DA6" i="20"/>
  <c r="DB6" i="20"/>
  <c r="DC6" i="20"/>
  <c r="DD6" i="20"/>
  <c r="DE6" i="20"/>
  <c r="DF6" i="20"/>
  <c r="DG6" i="20"/>
  <c r="CV7" i="20"/>
  <c r="CW7" i="20"/>
  <c r="CV8" i="20"/>
  <c r="CW8" i="20"/>
  <c r="CV9" i="20"/>
  <c r="CW9" i="20"/>
  <c r="CV10" i="20"/>
  <c r="CW10" i="20"/>
  <c r="CV11" i="20"/>
  <c r="CW11" i="20"/>
  <c r="CV12" i="20"/>
  <c r="CW12" i="20"/>
  <c r="CV13" i="20"/>
  <c r="CW13" i="20"/>
  <c r="CV14" i="20"/>
  <c r="CW14" i="20"/>
  <c r="CV15" i="20"/>
  <c r="CW15" i="20"/>
  <c r="CV16" i="20"/>
  <c r="CW16" i="20"/>
  <c r="CV17" i="20"/>
  <c r="CW17" i="20"/>
  <c r="CV18" i="20"/>
  <c r="CW18" i="20"/>
  <c r="CV19" i="20"/>
  <c r="CW19" i="20"/>
  <c r="CV20" i="20"/>
  <c r="CW20" i="20"/>
  <c r="CV21" i="20"/>
  <c r="CW21" i="20"/>
  <c r="CV22" i="20"/>
  <c r="CW22" i="20"/>
  <c r="CV23" i="20"/>
  <c r="CW23" i="20"/>
  <c r="CV24" i="20"/>
  <c r="CW24" i="20"/>
  <c r="CV25" i="20"/>
  <c r="CW25" i="20"/>
  <c r="CV26" i="20"/>
  <c r="CW26" i="20"/>
  <c r="CV27" i="20"/>
  <c r="CW27" i="20"/>
  <c r="CV28" i="20"/>
  <c r="CW28" i="20"/>
  <c r="CV29" i="20"/>
  <c r="CW29" i="20"/>
  <c r="CV30" i="20"/>
  <c r="CW30" i="20"/>
  <c r="CV31" i="20"/>
  <c r="CW31" i="20"/>
  <c r="CV32" i="20"/>
  <c r="CW32" i="20"/>
  <c r="CV33" i="20"/>
  <c r="CW33" i="20"/>
  <c r="CV34" i="20"/>
  <c r="CW34" i="20"/>
  <c r="C15" i="2"/>
  <c r="B15" i="2"/>
  <c r="B15" i="1"/>
  <c r="M15" i="1"/>
  <c r="B7" i="13"/>
  <c r="C7" i="13"/>
  <c r="D7" i="13"/>
  <c r="E7" i="13"/>
  <c r="F7" i="13"/>
  <c r="G7" i="13"/>
  <c r="B8" i="13"/>
  <c r="C8" i="13"/>
  <c r="D8" i="13"/>
  <c r="E8" i="13"/>
  <c r="F8" i="13"/>
  <c r="G8" i="13"/>
  <c r="B9" i="13"/>
  <c r="C9" i="13"/>
  <c r="D9" i="13"/>
  <c r="E9" i="13"/>
  <c r="F9" i="13"/>
  <c r="G9" i="13"/>
  <c r="B10" i="13"/>
  <c r="C10" i="13"/>
  <c r="D10" i="13"/>
  <c r="E10" i="13"/>
  <c r="F10" i="13"/>
  <c r="G10" i="13"/>
  <c r="B11" i="13"/>
  <c r="C11" i="13"/>
  <c r="D11" i="13"/>
  <c r="E11" i="13"/>
  <c r="F11" i="13"/>
  <c r="G11" i="13"/>
  <c r="B12" i="13"/>
  <c r="C12" i="13"/>
  <c r="D12" i="13"/>
  <c r="C6" i="13"/>
  <c r="D6" i="13"/>
  <c r="E6" i="13"/>
  <c r="F6" i="13"/>
  <c r="G6" i="13"/>
  <c r="B6" i="13"/>
  <c r="H73" i="13"/>
  <c r="H72" i="13"/>
  <c r="H71" i="13"/>
  <c r="H70" i="13"/>
  <c r="H69" i="13"/>
  <c r="H68" i="13"/>
  <c r="H67" i="13"/>
  <c r="H42" i="13"/>
  <c r="H41" i="13"/>
  <c r="H40" i="13"/>
  <c r="H10" i="13" s="1"/>
  <c r="H39" i="13"/>
  <c r="H38" i="13"/>
  <c r="H8" i="13" s="1"/>
  <c r="H37" i="13"/>
  <c r="H36" i="13"/>
  <c r="H6" i="13" s="1"/>
  <c r="O35" i="11"/>
  <c r="P19" i="3"/>
  <c r="P20" i="3"/>
  <c r="P21" i="3"/>
  <c r="P22" i="3"/>
  <c r="P23" i="3"/>
  <c r="P24" i="3"/>
  <c r="P25" i="3"/>
  <c r="P26" i="3"/>
  <c r="P27" i="3"/>
  <c r="P28" i="3"/>
  <c r="P29" i="3"/>
  <c r="P30" i="3"/>
  <c r="C22" i="4"/>
  <c r="F72" i="5"/>
  <c r="E72" i="5"/>
  <c r="D72" i="5"/>
  <c r="B72" i="5" s="1"/>
  <c r="E73" i="5"/>
  <c r="D72" i="4"/>
  <c r="E72" i="4"/>
  <c r="F72" i="4"/>
  <c r="F73" i="4" s="1"/>
  <c r="K47" i="4"/>
  <c r="B21" i="4"/>
  <c r="B34" i="2" l="1"/>
  <c r="D73" i="5"/>
  <c r="F73" i="5"/>
  <c r="H12" i="13"/>
  <c r="N47" i="6"/>
  <c r="K48" i="6"/>
  <c r="C15" i="1"/>
  <c r="B34" i="1" s="1"/>
  <c r="G34" i="1"/>
  <c r="CW6" i="21"/>
  <c r="H7" i="13"/>
  <c r="H9" i="13"/>
  <c r="H11" i="13"/>
  <c r="B72" i="4"/>
  <c r="B73" i="4" s="1"/>
  <c r="B71" i="5"/>
  <c r="B73" i="5" s="1"/>
  <c r="CW6" i="20"/>
  <c r="CV6" i="21"/>
  <c r="CV6" i="20"/>
  <c r="C73" i="5"/>
  <c r="D16" i="1" l="1"/>
  <c r="E16" i="1"/>
  <c r="C35" i="1" s="1"/>
  <c r="F16" i="1"/>
  <c r="G16" i="1"/>
  <c r="D35" i="1" s="1"/>
  <c r="H16" i="1"/>
  <c r="I16" i="1"/>
  <c r="E35" i="1" s="1"/>
  <c r="J16" i="1"/>
  <c r="K16" i="1"/>
  <c r="F35" i="1" s="1"/>
  <c r="L16" i="1"/>
  <c r="M16" i="1"/>
  <c r="G35" i="1" s="1"/>
  <c r="V5" i="8"/>
  <c r="V6" i="8"/>
  <c r="V7" i="8"/>
  <c r="W4" i="8"/>
  <c r="Y4" i="8"/>
  <c r="X4" i="8"/>
  <c r="O36" i="11"/>
  <c r="Q17" i="11"/>
  <c r="P17" i="11"/>
  <c r="V4" i="8" l="1"/>
  <c r="G12" i="8" l="1"/>
  <c r="B65" i="5" l="1"/>
  <c r="B21" i="6"/>
  <c r="B65" i="6"/>
  <c r="B43" i="6"/>
  <c r="B21" i="5"/>
  <c r="B20" i="5"/>
  <c r="B19" i="5"/>
  <c r="B18" i="5"/>
  <c r="B43" i="5"/>
  <c r="L47" i="5"/>
  <c r="M47" i="5"/>
  <c r="N47" i="5"/>
  <c r="D65" i="4"/>
  <c r="E65" i="4"/>
  <c r="F65" i="4"/>
  <c r="M48" i="6" l="1"/>
  <c r="M47" i="6"/>
  <c r="K47" i="6"/>
  <c r="N48" i="6"/>
  <c r="L48" i="6"/>
  <c r="L47" i="6"/>
  <c r="J47" i="5"/>
  <c r="V47" i="5" s="1"/>
  <c r="C65" i="4"/>
  <c r="D22" i="4"/>
  <c r="L47" i="4" s="1"/>
  <c r="E22" i="4"/>
  <c r="M47" i="4" s="1"/>
  <c r="F22" i="4"/>
  <c r="N47" i="4" s="1"/>
  <c r="K48" i="4"/>
  <c r="L48" i="4"/>
  <c r="M48" i="4"/>
  <c r="N48" i="4"/>
  <c r="B43" i="4"/>
  <c r="U47" i="5" l="1"/>
  <c r="S47" i="5"/>
  <c r="T47" i="5"/>
  <c r="J47" i="6"/>
  <c r="K49" i="6"/>
  <c r="K52" i="6" s="1"/>
  <c r="U47" i="6"/>
  <c r="M49" i="6"/>
  <c r="M51" i="6" s="1"/>
  <c r="T47" i="6"/>
  <c r="L49" i="6"/>
  <c r="L51" i="6" s="1"/>
  <c r="J48" i="6"/>
  <c r="N49" i="6"/>
  <c r="N51" i="6" s="1"/>
  <c r="R47" i="5"/>
  <c r="J48" i="4"/>
  <c r="J47" i="4"/>
  <c r="U47" i="4" s="1"/>
  <c r="V48" i="4"/>
  <c r="B65" i="4"/>
  <c r="U48" i="6" l="1"/>
  <c r="M52" i="6"/>
  <c r="L52" i="6"/>
  <c r="N52" i="6"/>
  <c r="K51" i="6"/>
  <c r="S48" i="4"/>
  <c r="T47" i="4"/>
  <c r="S47" i="4"/>
  <c r="U48" i="4"/>
  <c r="V48" i="6"/>
  <c r="T48" i="6"/>
  <c r="T48" i="4"/>
  <c r="J49" i="6"/>
  <c r="V49" i="6" s="1"/>
  <c r="S48" i="6"/>
  <c r="R48" i="6" s="1"/>
  <c r="V47" i="6"/>
  <c r="S47" i="6"/>
  <c r="V47" i="4"/>
  <c r="R48" i="4"/>
  <c r="CK34" i="21"/>
  <c r="CJ34" i="21"/>
  <c r="BY34" i="21"/>
  <c r="BX34" i="21"/>
  <c r="BM34" i="21"/>
  <c r="BL34" i="21"/>
  <c r="BA34" i="21"/>
  <c r="AZ34" i="21"/>
  <c r="AQ34" i="21"/>
  <c r="AP34" i="21"/>
  <c r="AG34" i="21"/>
  <c r="AF34" i="21"/>
  <c r="W34" i="21"/>
  <c r="V34" i="21"/>
  <c r="M34" i="21"/>
  <c r="L34" i="21"/>
  <c r="C34" i="21"/>
  <c r="B34" i="21"/>
  <c r="CK33" i="21"/>
  <c r="CJ33" i="21"/>
  <c r="BY33" i="21"/>
  <c r="BX33" i="21"/>
  <c r="BM33" i="21"/>
  <c r="BL33" i="21"/>
  <c r="BA33" i="21"/>
  <c r="AZ33" i="21"/>
  <c r="AQ33" i="21"/>
  <c r="AP33" i="21"/>
  <c r="AG33" i="21"/>
  <c r="AF33" i="21"/>
  <c r="W33" i="21"/>
  <c r="V33" i="21"/>
  <c r="M33" i="21"/>
  <c r="L33" i="21"/>
  <c r="C33" i="21"/>
  <c r="B33" i="21"/>
  <c r="CK32" i="21"/>
  <c r="CJ32" i="21"/>
  <c r="BY32" i="21"/>
  <c r="BX32" i="21"/>
  <c r="BM32" i="21"/>
  <c r="BL32" i="21"/>
  <c r="BA32" i="21"/>
  <c r="AZ32" i="21"/>
  <c r="AQ32" i="21"/>
  <c r="AP32" i="21"/>
  <c r="AG32" i="21"/>
  <c r="AF32" i="21"/>
  <c r="W32" i="21"/>
  <c r="V32" i="21"/>
  <c r="M32" i="21"/>
  <c r="L32" i="21"/>
  <c r="C32" i="21"/>
  <c r="B32" i="21"/>
  <c r="CK31" i="21"/>
  <c r="CJ31" i="21"/>
  <c r="BY31" i="21"/>
  <c r="BX31" i="21"/>
  <c r="BM31" i="21"/>
  <c r="BL31" i="21"/>
  <c r="BA31" i="21"/>
  <c r="AZ31" i="21"/>
  <c r="AQ31" i="21"/>
  <c r="AP31" i="21"/>
  <c r="AG31" i="21"/>
  <c r="AF31" i="21"/>
  <c r="W31" i="21"/>
  <c r="V31" i="21"/>
  <c r="M31" i="21"/>
  <c r="L31" i="21"/>
  <c r="C31" i="21"/>
  <c r="B31" i="21"/>
  <c r="CK30" i="21"/>
  <c r="CJ30" i="21"/>
  <c r="BY30" i="21"/>
  <c r="BX30" i="21"/>
  <c r="BM30" i="21"/>
  <c r="BL30" i="21"/>
  <c r="BA30" i="21"/>
  <c r="AZ30" i="21"/>
  <c r="AQ30" i="21"/>
  <c r="AP30" i="21"/>
  <c r="AG30" i="21"/>
  <c r="AF30" i="21"/>
  <c r="W30" i="21"/>
  <c r="V30" i="21"/>
  <c r="M30" i="21"/>
  <c r="L30" i="21"/>
  <c r="C30" i="21"/>
  <c r="B30" i="21"/>
  <c r="CK29" i="21"/>
  <c r="CJ29" i="21"/>
  <c r="BY29" i="21"/>
  <c r="BX29" i="21"/>
  <c r="BM29" i="21"/>
  <c r="BL29" i="21"/>
  <c r="BA29" i="21"/>
  <c r="AZ29" i="21"/>
  <c r="AQ29" i="21"/>
  <c r="AP29" i="21"/>
  <c r="AG29" i="21"/>
  <c r="AF29" i="21"/>
  <c r="W29" i="21"/>
  <c r="V29" i="21"/>
  <c r="M29" i="21"/>
  <c r="L29" i="21"/>
  <c r="C29" i="21"/>
  <c r="B29" i="21"/>
  <c r="CK28" i="21"/>
  <c r="CJ28" i="21"/>
  <c r="BY28" i="21"/>
  <c r="BX28" i="21"/>
  <c r="BM28" i="21"/>
  <c r="BL28" i="21"/>
  <c r="BA28" i="21"/>
  <c r="AZ28" i="21"/>
  <c r="AQ28" i="21"/>
  <c r="AP28" i="21"/>
  <c r="AG28" i="21"/>
  <c r="AF28" i="21"/>
  <c r="W28" i="21"/>
  <c r="V28" i="21"/>
  <c r="M28" i="21"/>
  <c r="L28" i="21"/>
  <c r="C28" i="21"/>
  <c r="B28" i="21"/>
  <c r="CK27" i="21"/>
  <c r="CJ27" i="21"/>
  <c r="BY27" i="21"/>
  <c r="BX27" i="21"/>
  <c r="BM27" i="21"/>
  <c r="BL27" i="21"/>
  <c r="BA27" i="21"/>
  <c r="AZ27" i="21"/>
  <c r="AQ27" i="21"/>
  <c r="AP27" i="21"/>
  <c r="AG27" i="21"/>
  <c r="AF27" i="21"/>
  <c r="W27" i="21"/>
  <c r="V27" i="21"/>
  <c r="M27" i="21"/>
  <c r="L27" i="21"/>
  <c r="C27" i="21"/>
  <c r="B27" i="21"/>
  <c r="CK26" i="21"/>
  <c r="CJ26" i="21"/>
  <c r="BY26" i="21"/>
  <c r="BX26" i="21"/>
  <c r="BM26" i="21"/>
  <c r="BL26" i="21"/>
  <c r="BA26" i="21"/>
  <c r="AZ26" i="21"/>
  <c r="AQ26" i="21"/>
  <c r="AP26" i="21"/>
  <c r="AG26" i="21"/>
  <c r="AF26" i="21"/>
  <c r="W26" i="21"/>
  <c r="V26" i="21"/>
  <c r="M26" i="21"/>
  <c r="L26" i="21"/>
  <c r="C26" i="21"/>
  <c r="B26" i="21"/>
  <c r="CK25" i="21"/>
  <c r="CJ25" i="21"/>
  <c r="BY25" i="21"/>
  <c r="BX25" i="21"/>
  <c r="BM25" i="21"/>
  <c r="BL25" i="21"/>
  <c r="BA25" i="21"/>
  <c r="AZ25" i="21"/>
  <c r="AQ25" i="21"/>
  <c r="AP25" i="21"/>
  <c r="AG25" i="21"/>
  <c r="AF25" i="21"/>
  <c r="W25" i="21"/>
  <c r="V25" i="21"/>
  <c r="M25" i="21"/>
  <c r="L25" i="21"/>
  <c r="C25" i="21"/>
  <c r="B25" i="21"/>
  <c r="CK24" i="21"/>
  <c r="CJ24" i="21"/>
  <c r="BY24" i="21"/>
  <c r="BX24" i="21"/>
  <c r="BM24" i="21"/>
  <c r="BL24" i="21"/>
  <c r="BA24" i="21"/>
  <c r="AZ24" i="21"/>
  <c r="AQ24" i="21"/>
  <c r="AP24" i="21"/>
  <c r="AG24" i="21"/>
  <c r="AF24" i="21"/>
  <c r="W24" i="21"/>
  <c r="V24" i="21"/>
  <c r="M24" i="21"/>
  <c r="L24" i="21"/>
  <c r="C24" i="21"/>
  <c r="B24" i="21"/>
  <c r="CK23" i="21"/>
  <c r="CJ23" i="21"/>
  <c r="BY23" i="21"/>
  <c r="BX23" i="21"/>
  <c r="BM23" i="21"/>
  <c r="BL23" i="21"/>
  <c r="BA23" i="21"/>
  <c r="AZ23" i="21"/>
  <c r="AQ23" i="21"/>
  <c r="AP23" i="21"/>
  <c r="AG23" i="21"/>
  <c r="AF23" i="21"/>
  <c r="W23" i="21"/>
  <c r="V23" i="21"/>
  <c r="M23" i="21"/>
  <c r="L23" i="21"/>
  <c r="C23" i="21"/>
  <c r="B23" i="21"/>
  <c r="CK22" i="21"/>
  <c r="CJ22" i="21"/>
  <c r="BY22" i="21"/>
  <c r="BX22" i="21"/>
  <c r="BM22" i="21"/>
  <c r="BL22" i="21"/>
  <c r="BA22" i="21"/>
  <c r="AZ22" i="21"/>
  <c r="AQ22" i="21"/>
  <c r="AP22" i="21"/>
  <c r="AG22" i="21"/>
  <c r="AF22" i="21"/>
  <c r="W22" i="21"/>
  <c r="V22" i="21"/>
  <c r="M22" i="21"/>
  <c r="L22" i="21"/>
  <c r="C22" i="21"/>
  <c r="B22" i="21"/>
  <c r="CK21" i="21"/>
  <c r="CJ21" i="21"/>
  <c r="BY21" i="21"/>
  <c r="BX21" i="21"/>
  <c r="BM21" i="21"/>
  <c r="BL21" i="21"/>
  <c r="BA21" i="21"/>
  <c r="AZ21" i="21"/>
  <c r="AQ21" i="21"/>
  <c r="AP21" i="21"/>
  <c r="AG21" i="21"/>
  <c r="AF21" i="21"/>
  <c r="W21" i="21"/>
  <c r="V21" i="21"/>
  <c r="M21" i="21"/>
  <c r="L21" i="21"/>
  <c r="C21" i="21"/>
  <c r="B21" i="21"/>
  <c r="CK20" i="21"/>
  <c r="CJ20" i="21"/>
  <c r="BY20" i="21"/>
  <c r="BX20" i="21"/>
  <c r="BM20" i="21"/>
  <c r="BL20" i="21"/>
  <c r="BA20" i="21"/>
  <c r="AZ20" i="21"/>
  <c r="AQ20" i="21"/>
  <c r="AP20" i="21"/>
  <c r="AG20" i="21"/>
  <c r="AF20" i="21"/>
  <c r="W20" i="21"/>
  <c r="V20" i="21"/>
  <c r="M20" i="21"/>
  <c r="L20" i="21"/>
  <c r="C20" i="21"/>
  <c r="B20" i="21"/>
  <c r="CK19" i="21"/>
  <c r="CJ19" i="21"/>
  <c r="BY19" i="21"/>
  <c r="BX19" i="21"/>
  <c r="BM19" i="21"/>
  <c r="BL19" i="21"/>
  <c r="BA19" i="21"/>
  <c r="AZ19" i="21"/>
  <c r="AQ19" i="21"/>
  <c r="AP19" i="21"/>
  <c r="AG19" i="21"/>
  <c r="AF19" i="21"/>
  <c r="W19" i="21"/>
  <c r="V19" i="21"/>
  <c r="M19" i="21"/>
  <c r="L19" i="21"/>
  <c r="C19" i="21"/>
  <c r="B19" i="21"/>
  <c r="CK18" i="21"/>
  <c r="CJ18" i="21"/>
  <c r="BY18" i="21"/>
  <c r="BX18" i="21"/>
  <c r="BM18" i="21"/>
  <c r="BL18" i="21"/>
  <c r="BA18" i="21"/>
  <c r="AZ18" i="21"/>
  <c r="AQ18" i="21"/>
  <c r="AP18" i="21"/>
  <c r="AG18" i="21"/>
  <c r="AF18" i="21"/>
  <c r="W18" i="21"/>
  <c r="V18" i="21"/>
  <c r="M18" i="21"/>
  <c r="L18" i="21"/>
  <c r="C18" i="21"/>
  <c r="B18" i="21"/>
  <c r="CK17" i="21"/>
  <c r="CJ17" i="21"/>
  <c r="BY17" i="21"/>
  <c r="BX17" i="21"/>
  <c r="BM17" i="21"/>
  <c r="BL17" i="21"/>
  <c r="BA17" i="21"/>
  <c r="AZ17" i="21"/>
  <c r="AQ17" i="21"/>
  <c r="AP17" i="21"/>
  <c r="AG17" i="21"/>
  <c r="AF17" i="21"/>
  <c r="W17" i="21"/>
  <c r="V17" i="21"/>
  <c r="M17" i="21"/>
  <c r="L17" i="21"/>
  <c r="C17" i="21"/>
  <c r="B17" i="21"/>
  <c r="CK16" i="21"/>
  <c r="CJ16" i="21"/>
  <c r="BY16" i="21"/>
  <c r="BX16" i="21"/>
  <c r="BM16" i="21"/>
  <c r="BL16" i="21"/>
  <c r="BA16" i="21"/>
  <c r="AZ16" i="21"/>
  <c r="AQ16" i="21"/>
  <c r="AP16" i="21"/>
  <c r="AG16" i="21"/>
  <c r="AF16" i="21"/>
  <c r="W16" i="21"/>
  <c r="V16" i="21"/>
  <c r="M16" i="21"/>
  <c r="L16" i="21"/>
  <c r="C16" i="21"/>
  <c r="B16" i="21"/>
  <c r="CK15" i="21"/>
  <c r="CJ15" i="21"/>
  <c r="BY15" i="21"/>
  <c r="BX15" i="21"/>
  <c r="BM15" i="21"/>
  <c r="BL15" i="21"/>
  <c r="BA15" i="21"/>
  <c r="AZ15" i="21"/>
  <c r="AQ15" i="21"/>
  <c r="AP15" i="21"/>
  <c r="AG15" i="21"/>
  <c r="AF15" i="21"/>
  <c r="W15" i="21"/>
  <c r="V15" i="21"/>
  <c r="M15" i="21"/>
  <c r="L15" i="21"/>
  <c r="C15" i="21"/>
  <c r="B15" i="21"/>
  <c r="CK14" i="21"/>
  <c r="CJ14" i="21"/>
  <c r="BY14" i="21"/>
  <c r="BX14" i="21"/>
  <c r="BM14" i="21"/>
  <c r="BL14" i="21"/>
  <c r="BA14" i="21"/>
  <c r="AZ14" i="21"/>
  <c r="AQ14" i="21"/>
  <c r="AP14" i="21"/>
  <c r="AG14" i="21"/>
  <c r="AF14" i="21"/>
  <c r="W14" i="21"/>
  <c r="V14" i="21"/>
  <c r="M14" i="21"/>
  <c r="L14" i="21"/>
  <c r="C14" i="21"/>
  <c r="B14" i="21"/>
  <c r="CK13" i="21"/>
  <c r="CJ13" i="21"/>
  <c r="BY13" i="21"/>
  <c r="BX13" i="21"/>
  <c r="BM13" i="21"/>
  <c r="BL13" i="21"/>
  <c r="BA13" i="21"/>
  <c r="AZ13" i="21"/>
  <c r="AQ13" i="21"/>
  <c r="AP13" i="21"/>
  <c r="AG13" i="21"/>
  <c r="AF13" i="21"/>
  <c r="W13" i="21"/>
  <c r="V13" i="21"/>
  <c r="M13" i="21"/>
  <c r="L13" i="21"/>
  <c r="C13" i="21"/>
  <c r="B13" i="21"/>
  <c r="CK12" i="21"/>
  <c r="CJ12" i="21"/>
  <c r="BY12" i="21"/>
  <c r="BX12" i="21"/>
  <c r="BM12" i="21"/>
  <c r="BL12" i="21"/>
  <c r="BA12" i="21"/>
  <c r="AZ12" i="21"/>
  <c r="AQ12" i="21"/>
  <c r="AP12" i="21"/>
  <c r="AG12" i="21"/>
  <c r="AF12" i="21"/>
  <c r="W12" i="21"/>
  <c r="V12" i="21"/>
  <c r="M12" i="21"/>
  <c r="L12" i="21"/>
  <c r="C12" i="21"/>
  <c r="B12" i="21"/>
  <c r="CK11" i="21"/>
  <c r="CJ11" i="21"/>
  <c r="BY11" i="21"/>
  <c r="BX11" i="21"/>
  <c r="BM11" i="21"/>
  <c r="BL11" i="21"/>
  <c r="BA11" i="21"/>
  <c r="AZ11" i="21"/>
  <c r="AQ11" i="21"/>
  <c r="AP11" i="21"/>
  <c r="AG11" i="21"/>
  <c r="AF11" i="21"/>
  <c r="W11" i="21"/>
  <c r="V11" i="21"/>
  <c r="M11" i="21"/>
  <c r="L11" i="21"/>
  <c r="C11" i="21"/>
  <c r="B11" i="21"/>
  <c r="CK10" i="21"/>
  <c r="CJ10" i="21"/>
  <c r="BY10" i="21"/>
  <c r="BX10" i="21"/>
  <c r="BM10" i="21"/>
  <c r="BL10" i="21"/>
  <c r="BA10" i="21"/>
  <c r="AZ10" i="21"/>
  <c r="AQ10" i="21"/>
  <c r="AP10" i="21"/>
  <c r="AG10" i="21"/>
  <c r="AF10" i="21"/>
  <c r="W10" i="21"/>
  <c r="V10" i="21"/>
  <c r="M10" i="21"/>
  <c r="L10" i="21"/>
  <c r="C10" i="21"/>
  <c r="B10" i="21"/>
  <c r="CK9" i="21"/>
  <c r="CJ9" i="21"/>
  <c r="BY9" i="21"/>
  <c r="BX9" i="21"/>
  <c r="BM9" i="21"/>
  <c r="BL9" i="21"/>
  <c r="BA9" i="21"/>
  <c r="AZ9" i="21"/>
  <c r="AQ9" i="21"/>
  <c r="AP9" i="21"/>
  <c r="AG9" i="21"/>
  <c r="AF9" i="21"/>
  <c r="W9" i="21"/>
  <c r="V9" i="21"/>
  <c r="M9" i="21"/>
  <c r="L9" i="21"/>
  <c r="C9" i="21"/>
  <c r="B9" i="21"/>
  <c r="CK8" i="21"/>
  <c r="BY8" i="21"/>
  <c r="BX8" i="21"/>
  <c r="BM8" i="21"/>
  <c r="BL8" i="21"/>
  <c r="BA8" i="21"/>
  <c r="AZ8" i="21"/>
  <c r="AQ8" i="21"/>
  <c r="AP8" i="21"/>
  <c r="AG8" i="21"/>
  <c r="AF8" i="21"/>
  <c r="W8" i="21"/>
  <c r="V8" i="21"/>
  <c r="M8" i="21"/>
  <c r="L8" i="21"/>
  <c r="C8" i="21"/>
  <c r="B8" i="21"/>
  <c r="CK7" i="21"/>
  <c r="CJ7" i="21"/>
  <c r="BM7" i="21"/>
  <c r="BL7" i="21"/>
  <c r="BA7" i="21"/>
  <c r="AZ7" i="21"/>
  <c r="AQ7" i="21"/>
  <c r="AP7" i="21"/>
  <c r="AG7" i="21"/>
  <c r="AF7" i="21"/>
  <c r="W7" i="21"/>
  <c r="V7" i="21"/>
  <c r="M7" i="21"/>
  <c r="L7" i="21"/>
  <c r="C7" i="21"/>
  <c r="B7" i="21"/>
  <c r="CU6" i="21"/>
  <c r="CT6" i="21"/>
  <c r="CS6" i="21"/>
  <c r="CR6" i="21"/>
  <c r="CQ6" i="21"/>
  <c r="CP6" i="21"/>
  <c r="CO6" i="21"/>
  <c r="CN6" i="21"/>
  <c r="CM6" i="21"/>
  <c r="CL6" i="21"/>
  <c r="CI6" i="21"/>
  <c r="CH6" i="21"/>
  <c r="CG6" i="21"/>
  <c r="CF6" i="21"/>
  <c r="CE6" i="21"/>
  <c r="CD6" i="21"/>
  <c r="CC6" i="21"/>
  <c r="CB6" i="21"/>
  <c r="CA6" i="21"/>
  <c r="BZ6" i="21"/>
  <c r="BW6" i="21"/>
  <c r="BV6" i="21"/>
  <c r="BU6" i="21"/>
  <c r="BT6" i="21"/>
  <c r="BS6" i="21"/>
  <c r="BR6" i="21"/>
  <c r="BQ6" i="21"/>
  <c r="BP6" i="21"/>
  <c r="BO6" i="21"/>
  <c r="BN6" i="21"/>
  <c r="BK6" i="21"/>
  <c r="BJ6" i="21"/>
  <c r="BI6" i="21"/>
  <c r="BH6" i="21"/>
  <c r="BG6" i="21"/>
  <c r="BF6" i="21"/>
  <c r="BE6" i="21"/>
  <c r="BD6" i="21"/>
  <c r="BC6" i="21"/>
  <c r="BB6" i="21"/>
  <c r="AY6" i="21"/>
  <c r="AX6" i="21"/>
  <c r="AW6" i="21"/>
  <c r="AV6" i="21"/>
  <c r="AU6" i="21"/>
  <c r="AT6" i="21"/>
  <c r="AS6" i="21"/>
  <c r="AR6" i="21"/>
  <c r="AO6" i="21"/>
  <c r="AN6" i="21"/>
  <c r="AM6" i="21"/>
  <c r="AL6" i="21"/>
  <c r="AK6" i="21"/>
  <c r="AJ6" i="21"/>
  <c r="AI6" i="21"/>
  <c r="AH6" i="21"/>
  <c r="AE6" i="21"/>
  <c r="AD6" i="21"/>
  <c r="AC6" i="21"/>
  <c r="AB6" i="21"/>
  <c r="AA6" i="21"/>
  <c r="Z6" i="21"/>
  <c r="Y6" i="21"/>
  <c r="X6" i="21"/>
  <c r="U6" i="21"/>
  <c r="T6" i="21"/>
  <c r="S6" i="21"/>
  <c r="R6" i="21"/>
  <c r="Q6" i="21"/>
  <c r="P6" i="21"/>
  <c r="O6" i="21"/>
  <c r="N6" i="21"/>
  <c r="K6" i="21"/>
  <c r="J6" i="21"/>
  <c r="I6" i="21"/>
  <c r="H6" i="21"/>
  <c r="G6" i="21"/>
  <c r="F6" i="21"/>
  <c r="E6" i="21"/>
  <c r="J52" i="6" l="1"/>
  <c r="J51" i="6"/>
  <c r="R47" i="6"/>
  <c r="U49" i="6"/>
  <c r="S49" i="6"/>
  <c r="T49" i="6"/>
  <c r="B6" i="21"/>
  <c r="L6" i="21"/>
  <c r="V6" i="21"/>
  <c r="AF6" i="21"/>
  <c r="AP6" i="21"/>
  <c r="AZ6" i="21"/>
  <c r="BL6" i="21"/>
  <c r="CJ6" i="21"/>
  <c r="BX6" i="21"/>
  <c r="R47" i="4"/>
  <c r="C6" i="21"/>
  <c r="M6" i="21"/>
  <c r="W6" i="21"/>
  <c r="AG6" i="21"/>
  <c r="AQ6" i="21"/>
  <c r="BA6" i="21"/>
  <c r="BM6" i="21"/>
  <c r="CK6" i="21"/>
  <c r="BY6" i="21"/>
  <c r="CK34" i="20"/>
  <c r="CJ34" i="20"/>
  <c r="BY34" i="20"/>
  <c r="BX34" i="20"/>
  <c r="BM34" i="20"/>
  <c r="BL34" i="20"/>
  <c r="BA34" i="20"/>
  <c r="AZ34" i="20"/>
  <c r="AQ34" i="20"/>
  <c r="AP34" i="20"/>
  <c r="AG34" i="20"/>
  <c r="AF34" i="20"/>
  <c r="W34" i="20"/>
  <c r="V34" i="20"/>
  <c r="M34" i="20"/>
  <c r="DI34" i="20" s="1"/>
  <c r="L34" i="20"/>
  <c r="DH34" i="20" s="1"/>
  <c r="C34" i="20"/>
  <c r="B34" i="20"/>
  <c r="CK33" i="20"/>
  <c r="CJ33" i="20"/>
  <c r="BY33" i="20"/>
  <c r="BX33" i="20"/>
  <c r="BM33" i="20"/>
  <c r="BL33" i="20"/>
  <c r="BA33" i="20"/>
  <c r="AZ33" i="20"/>
  <c r="AQ33" i="20"/>
  <c r="AP33" i="20"/>
  <c r="AG33" i="20"/>
  <c r="AF33" i="20"/>
  <c r="W33" i="20"/>
  <c r="V33" i="20"/>
  <c r="M33" i="20"/>
  <c r="DI33" i="20" s="1"/>
  <c r="L33" i="20"/>
  <c r="DH33" i="20" s="1"/>
  <c r="C33" i="20"/>
  <c r="B33" i="20"/>
  <c r="CK32" i="20"/>
  <c r="CJ32" i="20"/>
  <c r="BY32" i="20"/>
  <c r="BX32" i="20"/>
  <c r="BM32" i="20"/>
  <c r="BL32" i="20"/>
  <c r="BA32" i="20"/>
  <c r="AZ32" i="20"/>
  <c r="AQ32" i="20"/>
  <c r="AP32" i="20"/>
  <c r="AG32" i="20"/>
  <c r="AF32" i="20"/>
  <c r="W32" i="20"/>
  <c r="V32" i="20"/>
  <c r="M32" i="20"/>
  <c r="DI32" i="20" s="1"/>
  <c r="L32" i="20"/>
  <c r="DH32" i="20" s="1"/>
  <c r="C32" i="20"/>
  <c r="B32" i="20"/>
  <c r="CK31" i="20"/>
  <c r="CJ31" i="20"/>
  <c r="BY31" i="20"/>
  <c r="BX31" i="20"/>
  <c r="BM31" i="20"/>
  <c r="BL31" i="20"/>
  <c r="BA31" i="20"/>
  <c r="AZ31" i="20"/>
  <c r="AQ31" i="20"/>
  <c r="AP31" i="20"/>
  <c r="AG31" i="20"/>
  <c r="AF31" i="20"/>
  <c r="W31" i="20"/>
  <c r="V31" i="20"/>
  <c r="M31" i="20"/>
  <c r="DI31" i="20" s="1"/>
  <c r="L31" i="20"/>
  <c r="DH31" i="20" s="1"/>
  <c r="C31" i="20"/>
  <c r="B31" i="20"/>
  <c r="CK30" i="20"/>
  <c r="CJ30" i="20"/>
  <c r="BY30" i="20"/>
  <c r="BX30" i="20"/>
  <c r="BM30" i="20"/>
  <c r="BL30" i="20"/>
  <c r="BA30" i="20"/>
  <c r="AZ30" i="20"/>
  <c r="AQ30" i="20"/>
  <c r="AP30" i="20"/>
  <c r="AG30" i="20"/>
  <c r="AF30" i="20"/>
  <c r="W30" i="20"/>
  <c r="V30" i="20"/>
  <c r="M30" i="20"/>
  <c r="DI30" i="20" s="1"/>
  <c r="L30" i="20"/>
  <c r="DH30" i="20" s="1"/>
  <c r="C30" i="20"/>
  <c r="B30" i="20"/>
  <c r="CK29" i="20"/>
  <c r="CJ29" i="20"/>
  <c r="BY29" i="20"/>
  <c r="BX29" i="20"/>
  <c r="BM29" i="20"/>
  <c r="BL29" i="20"/>
  <c r="BA29" i="20"/>
  <c r="AZ29" i="20"/>
  <c r="AQ29" i="20"/>
  <c r="AP29" i="20"/>
  <c r="AG29" i="20"/>
  <c r="AF29" i="20"/>
  <c r="W29" i="20"/>
  <c r="V29" i="20"/>
  <c r="M29" i="20"/>
  <c r="DI29" i="20" s="1"/>
  <c r="L29" i="20"/>
  <c r="DH29" i="20" s="1"/>
  <c r="C29" i="20"/>
  <c r="B29" i="20"/>
  <c r="CK28" i="20"/>
  <c r="CJ28" i="20"/>
  <c r="BY28" i="20"/>
  <c r="BX28" i="20"/>
  <c r="BM28" i="20"/>
  <c r="BL28" i="20"/>
  <c r="BA28" i="20"/>
  <c r="AZ28" i="20"/>
  <c r="AQ28" i="20"/>
  <c r="AP28" i="20"/>
  <c r="AG28" i="20"/>
  <c r="AF28" i="20"/>
  <c r="W28" i="20"/>
  <c r="V28" i="20"/>
  <c r="M28" i="20"/>
  <c r="DI28" i="20" s="1"/>
  <c r="L28" i="20"/>
  <c r="DH28" i="20" s="1"/>
  <c r="C28" i="20"/>
  <c r="B28" i="20"/>
  <c r="CK27" i="20"/>
  <c r="CJ27" i="20"/>
  <c r="BY27" i="20"/>
  <c r="BX27" i="20"/>
  <c r="BM27" i="20"/>
  <c r="BL27" i="20"/>
  <c r="BA27" i="20"/>
  <c r="AZ27" i="20"/>
  <c r="AQ27" i="20"/>
  <c r="AP27" i="20"/>
  <c r="AG27" i="20"/>
  <c r="AF27" i="20"/>
  <c r="W27" i="20"/>
  <c r="V27" i="20"/>
  <c r="M27" i="20"/>
  <c r="DI27" i="20" s="1"/>
  <c r="L27" i="20"/>
  <c r="DH27" i="20" s="1"/>
  <c r="C27" i="20"/>
  <c r="B27" i="20"/>
  <c r="CK26" i="20"/>
  <c r="CJ26" i="20"/>
  <c r="BY26" i="20"/>
  <c r="BX26" i="20"/>
  <c r="BM26" i="20"/>
  <c r="BL26" i="20"/>
  <c r="BA26" i="20"/>
  <c r="AZ26" i="20"/>
  <c r="AQ26" i="20"/>
  <c r="AP26" i="20"/>
  <c r="AG26" i="20"/>
  <c r="AF26" i="20"/>
  <c r="W26" i="20"/>
  <c r="V26" i="20"/>
  <c r="M26" i="20"/>
  <c r="DI26" i="20" s="1"/>
  <c r="L26" i="20"/>
  <c r="DH26" i="20" s="1"/>
  <c r="C26" i="20"/>
  <c r="B26" i="20"/>
  <c r="CK25" i="20"/>
  <c r="CJ25" i="20"/>
  <c r="BY25" i="20"/>
  <c r="BX25" i="20"/>
  <c r="BM25" i="20"/>
  <c r="BL25" i="20"/>
  <c r="BA25" i="20"/>
  <c r="AZ25" i="20"/>
  <c r="AQ25" i="20"/>
  <c r="AP25" i="20"/>
  <c r="AG25" i="20"/>
  <c r="AF25" i="20"/>
  <c r="W25" i="20"/>
  <c r="V25" i="20"/>
  <c r="M25" i="20"/>
  <c r="DI25" i="20" s="1"/>
  <c r="L25" i="20"/>
  <c r="DH25" i="20" s="1"/>
  <c r="C25" i="20"/>
  <c r="B25" i="20"/>
  <c r="CK24" i="20"/>
  <c r="CJ24" i="20"/>
  <c r="BY24" i="20"/>
  <c r="BX24" i="20"/>
  <c r="BM24" i="20"/>
  <c r="BL24" i="20"/>
  <c r="BA24" i="20"/>
  <c r="AZ24" i="20"/>
  <c r="AQ24" i="20"/>
  <c r="AP24" i="20"/>
  <c r="AG24" i="20"/>
  <c r="AF24" i="20"/>
  <c r="W24" i="20"/>
  <c r="V24" i="20"/>
  <c r="M24" i="20"/>
  <c r="DI24" i="20" s="1"/>
  <c r="L24" i="20"/>
  <c r="DH24" i="20" s="1"/>
  <c r="C24" i="20"/>
  <c r="B24" i="20"/>
  <c r="CK23" i="20"/>
  <c r="CJ23" i="20"/>
  <c r="BY23" i="20"/>
  <c r="BX23" i="20"/>
  <c r="BM23" i="20"/>
  <c r="BL23" i="20"/>
  <c r="BA23" i="20"/>
  <c r="AZ23" i="20"/>
  <c r="AQ23" i="20"/>
  <c r="AP23" i="20"/>
  <c r="AG23" i="20"/>
  <c r="AF23" i="20"/>
  <c r="W23" i="20"/>
  <c r="V23" i="20"/>
  <c r="M23" i="20"/>
  <c r="DI23" i="20" s="1"/>
  <c r="L23" i="20"/>
  <c r="DH23" i="20" s="1"/>
  <c r="C23" i="20"/>
  <c r="B23" i="20"/>
  <c r="CK22" i="20"/>
  <c r="CJ22" i="20"/>
  <c r="BY22" i="20"/>
  <c r="BX22" i="20"/>
  <c r="BM22" i="20"/>
  <c r="BL22" i="20"/>
  <c r="BA22" i="20"/>
  <c r="AZ22" i="20"/>
  <c r="AQ22" i="20"/>
  <c r="AP22" i="20"/>
  <c r="AG22" i="20"/>
  <c r="AF22" i="20"/>
  <c r="W22" i="20"/>
  <c r="V22" i="20"/>
  <c r="M22" i="20"/>
  <c r="DI22" i="20" s="1"/>
  <c r="L22" i="20"/>
  <c r="DH22" i="20" s="1"/>
  <c r="C22" i="20"/>
  <c r="B22" i="20"/>
  <c r="CK21" i="20"/>
  <c r="CJ21" i="20"/>
  <c r="BY21" i="20"/>
  <c r="BX21" i="20"/>
  <c r="BM21" i="20"/>
  <c r="BL21" i="20"/>
  <c r="BA21" i="20"/>
  <c r="AZ21" i="20"/>
  <c r="AQ21" i="20"/>
  <c r="AP21" i="20"/>
  <c r="AG21" i="20"/>
  <c r="AF21" i="20"/>
  <c r="W21" i="20"/>
  <c r="V21" i="20"/>
  <c r="M21" i="20"/>
  <c r="DI21" i="20" s="1"/>
  <c r="L21" i="20"/>
  <c r="DH21" i="20" s="1"/>
  <c r="C21" i="20"/>
  <c r="B21" i="20"/>
  <c r="CK20" i="20"/>
  <c r="CJ20" i="20"/>
  <c r="BY20" i="20"/>
  <c r="BX20" i="20"/>
  <c r="BM20" i="20"/>
  <c r="BL20" i="20"/>
  <c r="BA20" i="20"/>
  <c r="AZ20" i="20"/>
  <c r="AQ20" i="20"/>
  <c r="AP20" i="20"/>
  <c r="AG20" i="20"/>
  <c r="AF20" i="20"/>
  <c r="W20" i="20"/>
  <c r="V20" i="20"/>
  <c r="M20" i="20"/>
  <c r="DI20" i="20" s="1"/>
  <c r="L20" i="20"/>
  <c r="DH20" i="20" s="1"/>
  <c r="C20" i="20"/>
  <c r="B20" i="20"/>
  <c r="CK19" i="20"/>
  <c r="CJ19" i="20"/>
  <c r="BY19" i="20"/>
  <c r="BX19" i="20"/>
  <c r="BM19" i="20"/>
  <c r="BL19" i="20"/>
  <c r="BA19" i="20"/>
  <c r="AZ19" i="20"/>
  <c r="AQ19" i="20"/>
  <c r="AP19" i="20"/>
  <c r="AG19" i="20"/>
  <c r="AF19" i="20"/>
  <c r="W19" i="20"/>
  <c r="V19" i="20"/>
  <c r="M19" i="20"/>
  <c r="DI19" i="20" s="1"/>
  <c r="L19" i="20"/>
  <c r="DH19" i="20" s="1"/>
  <c r="C19" i="20"/>
  <c r="B19" i="20"/>
  <c r="CK18" i="20"/>
  <c r="CJ18" i="20"/>
  <c r="BY18" i="20"/>
  <c r="BX18" i="20"/>
  <c r="BM18" i="20"/>
  <c r="BL18" i="20"/>
  <c r="BA18" i="20"/>
  <c r="AZ18" i="20"/>
  <c r="AQ18" i="20"/>
  <c r="AP18" i="20"/>
  <c r="AG18" i="20"/>
  <c r="AF18" i="20"/>
  <c r="W18" i="20"/>
  <c r="V18" i="20"/>
  <c r="M18" i="20"/>
  <c r="DI18" i="20" s="1"/>
  <c r="L18" i="20"/>
  <c r="DH18" i="20" s="1"/>
  <c r="C18" i="20"/>
  <c r="B18" i="20"/>
  <c r="CK17" i="20"/>
  <c r="CJ17" i="20"/>
  <c r="BY17" i="20"/>
  <c r="BX17" i="20"/>
  <c r="BM17" i="20"/>
  <c r="BL17" i="20"/>
  <c r="BA17" i="20"/>
  <c r="AZ17" i="20"/>
  <c r="AQ17" i="20"/>
  <c r="AP17" i="20"/>
  <c r="AG17" i="20"/>
  <c r="AF17" i="20"/>
  <c r="W17" i="20"/>
  <c r="V17" i="20"/>
  <c r="M17" i="20"/>
  <c r="DI17" i="20" s="1"/>
  <c r="L17" i="20"/>
  <c r="DH17" i="20" s="1"/>
  <c r="C17" i="20"/>
  <c r="B17" i="20"/>
  <c r="CK16" i="20"/>
  <c r="CJ16" i="20"/>
  <c r="BY16" i="20"/>
  <c r="BX16" i="20"/>
  <c r="BM16" i="20"/>
  <c r="BL16" i="20"/>
  <c r="BA16" i="20"/>
  <c r="AZ16" i="20"/>
  <c r="AQ16" i="20"/>
  <c r="AP16" i="20"/>
  <c r="AG16" i="20"/>
  <c r="AF16" i="20"/>
  <c r="W16" i="20"/>
  <c r="V16" i="20"/>
  <c r="M16" i="20"/>
  <c r="DI16" i="20" s="1"/>
  <c r="L16" i="20"/>
  <c r="DH16" i="20" s="1"/>
  <c r="C16" i="20"/>
  <c r="B16" i="20"/>
  <c r="CK15" i="20"/>
  <c r="CJ15" i="20"/>
  <c r="BY15" i="20"/>
  <c r="BX15" i="20"/>
  <c r="BM15" i="20"/>
  <c r="BL15" i="20"/>
  <c r="BA15" i="20"/>
  <c r="AZ15" i="20"/>
  <c r="AQ15" i="20"/>
  <c r="AP15" i="20"/>
  <c r="AG15" i="20"/>
  <c r="AF15" i="20"/>
  <c r="W15" i="20"/>
  <c r="V15" i="20"/>
  <c r="M15" i="20"/>
  <c r="DI15" i="20" s="1"/>
  <c r="L15" i="20"/>
  <c r="DH15" i="20" s="1"/>
  <c r="C15" i="20"/>
  <c r="B15" i="20"/>
  <c r="CK14" i="20"/>
  <c r="CJ14" i="20"/>
  <c r="BY14" i="20"/>
  <c r="BX14" i="20"/>
  <c r="BM14" i="20"/>
  <c r="BL14" i="20"/>
  <c r="BA14" i="20"/>
  <c r="AZ14" i="20"/>
  <c r="AQ14" i="20"/>
  <c r="AP14" i="20"/>
  <c r="AG14" i="20"/>
  <c r="AF14" i="20"/>
  <c r="W14" i="20"/>
  <c r="V14" i="20"/>
  <c r="M14" i="20"/>
  <c r="DI14" i="20" s="1"/>
  <c r="L14" i="20"/>
  <c r="DH14" i="20" s="1"/>
  <c r="C14" i="20"/>
  <c r="B14" i="20"/>
  <c r="CK13" i="20"/>
  <c r="CJ13" i="20"/>
  <c r="BY13" i="20"/>
  <c r="BX13" i="20"/>
  <c r="BM13" i="20"/>
  <c r="BL13" i="20"/>
  <c r="BA13" i="20"/>
  <c r="AZ13" i="20"/>
  <c r="AQ13" i="20"/>
  <c r="AP13" i="20"/>
  <c r="AG13" i="20"/>
  <c r="AF13" i="20"/>
  <c r="W13" i="20"/>
  <c r="V13" i="20"/>
  <c r="M13" i="20"/>
  <c r="DI13" i="20" s="1"/>
  <c r="L13" i="20"/>
  <c r="DH13" i="20" s="1"/>
  <c r="C13" i="20"/>
  <c r="B13" i="20"/>
  <c r="CK12" i="20"/>
  <c r="CJ12" i="20"/>
  <c r="BY12" i="20"/>
  <c r="BX12" i="20"/>
  <c r="BM12" i="20"/>
  <c r="BL12" i="20"/>
  <c r="BA12" i="20"/>
  <c r="AZ12" i="20"/>
  <c r="AQ12" i="20"/>
  <c r="AP12" i="20"/>
  <c r="AG12" i="20"/>
  <c r="AF12" i="20"/>
  <c r="W12" i="20"/>
  <c r="V12" i="20"/>
  <c r="M12" i="20"/>
  <c r="DI12" i="20" s="1"/>
  <c r="L12" i="20"/>
  <c r="DH12" i="20" s="1"/>
  <c r="C12" i="20"/>
  <c r="B12" i="20"/>
  <c r="CK11" i="20"/>
  <c r="CJ11" i="20"/>
  <c r="BY11" i="20"/>
  <c r="BX11" i="20"/>
  <c r="BM11" i="20"/>
  <c r="BL11" i="20"/>
  <c r="BA11" i="20"/>
  <c r="AZ11" i="20"/>
  <c r="AQ11" i="20"/>
  <c r="AP11" i="20"/>
  <c r="AG11" i="20"/>
  <c r="AF11" i="20"/>
  <c r="W11" i="20"/>
  <c r="V11" i="20"/>
  <c r="M11" i="20"/>
  <c r="DI11" i="20" s="1"/>
  <c r="L11" i="20"/>
  <c r="DH11" i="20" s="1"/>
  <c r="C11" i="20"/>
  <c r="B11" i="20"/>
  <c r="CK10" i="20"/>
  <c r="CJ10" i="20"/>
  <c r="BY10" i="20"/>
  <c r="BX10" i="20"/>
  <c r="BM10" i="20"/>
  <c r="BL10" i="20"/>
  <c r="BA10" i="20"/>
  <c r="AZ10" i="20"/>
  <c r="AQ10" i="20"/>
  <c r="AP10" i="20"/>
  <c r="AG10" i="20"/>
  <c r="AF10" i="20"/>
  <c r="W10" i="20"/>
  <c r="V10" i="20"/>
  <c r="M10" i="20"/>
  <c r="DI10" i="20" s="1"/>
  <c r="L10" i="20"/>
  <c r="DH10" i="20" s="1"/>
  <c r="C10" i="20"/>
  <c r="B10" i="20"/>
  <c r="CK9" i="20"/>
  <c r="CJ9" i="20"/>
  <c r="BY9" i="20"/>
  <c r="BX9" i="20"/>
  <c r="BM9" i="20"/>
  <c r="BL9" i="20"/>
  <c r="BA9" i="20"/>
  <c r="AZ9" i="20"/>
  <c r="AQ9" i="20"/>
  <c r="AP9" i="20"/>
  <c r="AG9" i="20"/>
  <c r="AF9" i="20"/>
  <c r="W9" i="20"/>
  <c r="V9" i="20"/>
  <c r="M9" i="20"/>
  <c r="DI9" i="20" s="1"/>
  <c r="L9" i="20"/>
  <c r="DH9" i="20" s="1"/>
  <c r="C9" i="20"/>
  <c r="B9" i="20"/>
  <c r="CK8" i="20"/>
  <c r="CJ8" i="20"/>
  <c r="BY8" i="20"/>
  <c r="BX8" i="20"/>
  <c r="BM8" i="20"/>
  <c r="BL8" i="20"/>
  <c r="BA8" i="20"/>
  <c r="AZ8" i="20"/>
  <c r="AQ8" i="20"/>
  <c r="AP8" i="20"/>
  <c r="AG8" i="20"/>
  <c r="AF8" i="20"/>
  <c r="W8" i="20"/>
  <c r="V8" i="20"/>
  <c r="M8" i="20"/>
  <c r="DI8" i="20" s="1"/>
  <c r="L8" i="20"/>
  <c r="DH8" i="20" s="1"/>
  <c r="C8" i="20"/>
  <c r="B8" i="20"/>
  <c r="DP6" i="20"/>
  <c r="CK7" i="20"/>
  <c r="CJ7" i="20"/>
  <c r="BY7" i="20"/>
  <c r="BX7" i="20"/>
  <c r="BL7" i="20"/>
  <c r="BL6" i="20" s="1"/>
  <c r="BA7" i="20"/>
  <c r="AZ7" i="20"/>
  <c r="AQ7" i="20"/>
  <c r="AP7" i="20"/>
  <c r="AG7" i="20"/>
  <c r="AF7" i="20"/>
  <c r="W7" i="20"/>
  <c r="V7" i="20"/>
  <c r="M7" i="20"/>
  <c r="L7" i="20"/>
  <c r="DH7" i="20" s="1"/>
  <c r="C7" i="20"/>
  <c r="B7" i="20"/>
  <c r="DL6" i="20"/>
  <c r="CU6" i="20"/>
  <c r="CT6" i="20"/>
  <c r="CS6" i="20"/>
  <c r="CR6" i="20"/>
  <c r="CQ6" i="20"/>
  <c r="CP6" i="20"/>
  <c r="CO6" i="20"/>
  <c r="CN6" i="20"/>
  <c r="CM6" i="20"/>
  <c r="CL6" i="20"/>
  <c r="CI6" i="20"/>
  <c r="CH6" i="20"/>
  <c r="CG6" i="20"/>
  <c r="CF6" i="20"/>
  <c r="CE6" i="20"/>
  <c r="CD6" i="20"/>
  <c r="CC6" i="20"/>
  <c r="CB6" i="20"/>
  <c r="CA6" i="20"/>
  <c r="BZ6" i="20"/>
  <c r="BW6" i="20"/>
  <c r="BV6" i="20"/>
  <c r="BU6" i="20"/>
  <c r="BT6" i="20"/>
  <c r="BS6" i="20"/>
  <c r="BR6" i="20"/>
  <c r="BQ6" i="20"/>
  <c r="BP6" i="20"/>
  <c r="BO6" i="20"/>
  <c r="BN6" i="20"/>
  <c r="BK6" i="20"/>
  <c r="BJ6" i="20"/>
  <c r="BI6" i="20"/>
  <c r="BH6" i="20"/>
  <c r="BG6" i="20"/>
  <c r="BF6" i="20"/>
  <c r="BE6" i="20"/>
  <c r="BD6" i="20"/>
  <c r="BC6" i="20"/>
  <c r="BB6" i="20"/>
  <c r="AY6" i="20"/>
  <c r="AX6" i="20"/>
  <c r="AW6" i="20"/>
  <c r="AV6" i="20"/>
  <c r="AU6" i="20"/>
  <c r="AT6" i="20"/>
  <c r="AS6" i="20"/>
  <c r="AR6" i="20"/>
  <c r="AQ6" i="20"/>
  <c r="AO6" i="20"/>
  <c r="AN6" i="20"/>
  <c r="AM6" i="20"/>
  <c r="AL6" i="20"/>
  <c r="AK6" i="20"/>
  <c r="AJ6" i="20"/>
  <c r="AI6" i="20"/>
  <c r="AH6" i="20"/>
  <c r="AE6" i="20"/>
  <c r="AD6" i="20"/>
  <c r="AC6" i="20"/>
  <c r="AB6" i="20"/>
  <c r="AA6" i="20"/>
  <c r="Z6" i="20"/>
  <c r="Y6" i="20"/>
  <c r="X6" i="20"/>
  <c r="U6" i="20"/>
  <c r="T6" i="20"/>
  <c r="S6" i="20"/>
  <c r="R6" i="20"/>
  <c r="Q6" i="20"/>
  <c r="P6" i="20"/>
  <c r="O6" i="20"/>
  <c r="N6" i="20"/>
  <c r="K6" i="20"/>
  <c r="J6" i="20"/>
  <c r="I6" i="20"/>
  <c r="H6" i="20"/>
  <c r="G6" i="20"/>
  <c r="F6" i="20"/>
  <c r="E6" i="20"/>
  <c r="D6" i="20"/>
  <c r="R49" i="6" l="1"/>
  <c r="C6" i="20"/>
  <c r="W6" i="20"/>
  <c r="BM6" i="20"/>
  <c r="DQ6" i="20"/>
  <c r="DS6" i="20"/>
  <c r="B6" i="20"/>
  <c r="L6" i="20"/>
  <c r="V6" i="20"/>
  <c r="AF6" i="20"/>
  <c r="AP6" i="20"/>
  <c r="AZ6" i="20"/>
  <c r="BX6" i="20"/>
  <c r="CJ6" i="20"/>
  <c r="M6" i="20"/>
  <c r="AG6" i="20"/>
  <c r="BA6" i="20"/>
  <c r="CK6" i="20"/>
  <c r="DK6" i="20"/>
  <c r="DM6" i="20"/>
  <c r="DO6" i="20"/>
  <c r="BY6" i="20"/>
  <c r="DN6" i="20"/>
  <c r="DR6" i="20"/>
  <c r="DJ6" i="20"/>
  <c r="DI7" i="20"/>
  <c r="DI6" i="20" s="1"/>
  <c r="DH6" i="20"/>
  <c r="M26" i="14" l="1"/>
  <c r="K26" i="14" l="1"/>
  <c r="J26" i="14"/>
  <c r="I26" i="14"/>
  <c r="H26" i="14"/>
  <c r="G26" i="14"/>
  <c r="F26" i="14"/>
  <c r="E26" i="14"/>
  <c r="D26" i="14"/>
  <c r="C25" i="14"/>
  <c r="B25" i="14"/>
  <c r="C24" i="14"/>
  <c r="B24" i="14"/>
  <c r="C23" i="14"/>
  <c r="B23" i="14"/>
  <c r="C22" i="14"/>
  <c r="B22" i="14"/>
  <c r="C21" i="14"/>
  <c r="B21" i="14"/>
  <c r="C20" i="14"/>
  <c r="B20" i="14"/>
  <c r="C19" i="14"/>
  <c r="B19" i="14"/>
  <c r="C18" i="14"/>
  <c r="B18" i="14"/>
  <c r="C17" i="14"/>
  <c r="B17" i="14"/>
  <c r="C16" i="14"/>
  <c r="B16" i="14"/>
  <c r="C15" i="14"/>
  <c r="B15" i="14"/>
  <c r="C14" i="14"/>
  <c r="B14" i="14"/>
  <c r="C13" i="14"/>
  <c r="B13" i="14"/>
  <c r="C12" i="14"/>
  <c r="B12" i="14"/>
  <c r="C11" i="14"/>
  <c r="B11" i="14"/>
  <c r="C10" i="14"/>
  <c r="B10" i="14"/>
  <c r="C9" i="14"/>
  <c r="B9" i="14"/>
  <c r="C8" i="14"/>
  <c r="B8" i="14"/>
  <c r="C7" i="14"/>
  <c r="B7" i="14"/>
  <c r="C6" i="14"/>
  <c r="C26" i="14" s="1"/>
  <c r="B6" i="14"/>
  <c r="B26" i="14" s="1"/>
  <c r="O34" i="11" l="1"/>
  <c r="O33" i="11"/>
  <c r="O32" i="11"/>
  <c r="O31" i="11"/>
  <c r="O30" i="11"/>
  <c r="O29" i="11"/>
  <c r="O28" i="11"/>
  <c r="O27" i="11"/>
  <c r="O26" i="11"/>
  <c r="O25" i="11"/>
  <c r="O24" i="11"/>
  <c r="O23" i="11"/>
  <c r="O22" i="11"/>
  <c r="O21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B17" i="11"/>
  <c r="S16" i="11"/>
  <c r="R16" i="11"/>
  <c r="S15" i="11"/>
  <c r="R15" i="11"/>
  <c r="S14" i="11"/>
  <c r="R14" i="11"/>
  <c r="S13" i="11"/>
  <c r="R13" i="11"/>
  <c r="S12" i="11"/>
  <c r="R12" i="11"/>
  <c r="S11" i="11"/>
  <c r="R11" i="11"/>
  <c r="S10" i="11"/>
  <c r="R10" i="11"/>
  <c r="S9" i="11"/>
  <c r="R9" i="11"/>
  <c r="S8" i="11"/>
  <c r="R8" i="11"/>
  <c r="S7" i="11"/>
  <c r="R7" i="11"/>
  <c r="S6" i="11"/>
  <c r="R6" i="11"/>
  <c r="S5" i="11"/>
  <c r="R5" i="11"/>
  <c r="R17" i="11" s="1"/>
  <c r="S17" i="11" l="1"/>
  <c r="F12" i="8" l="1"/>
  <c r="E12" i="8"/>
  <c r="D12" i="8"/>
  <c r="C12" i="8"/>
  <c r="B12" i="8"/>
  <c r="N7" i="8"/>
  <c r="J7" i="8"/>
  <c r="F7" i="8"/>
  <c r="B7" i="8"/>
  <c r="N6" i="8"/>
  <c r="J6" i="8"/>
  <c r="F6" i="8"/>
  <c r="B6" i="8"/>
  <c r="N5" i="8"/>
  <c r="J5" i="8"/>
  <c r="F5" i="8"/>
  <c r="B5" i="8"/>
  <c r="U4" i="8"/>
  <c r="T4" i="8"/>
  <c r="S4" i="8"/>
  <c r="Q4" i="8"/>
  <c r="P4" i="8"/>
  <c r="O4" i="8"/>
  <c r="M4" i="8"/>
  <c r="L4" i="8"/>
  <c r="K4" i="8"/>
  <c r="I4" i="8"/>
  <c r="H4" i="8"/>
  <c r="G4" i="8"/>
  <c r="E4" i="8"/>
  <c r="AC4" i="8" s="1"/>
  <c r="D4" i="8"/>
  <c r="C4" i="8"/>
  <c r="AA4" i="8" s="1"/>
  <c r="AB4" i="8" l="1"/>
  <c r="Z5" i="8"/>
  <c r="Z6" i="8"/>
  <c r="Z7" i="8"/>
  <c r="H12" i="8"/>
  <c r="R4" i="8"/>
  <c r="N4" i="8"/>
  <c r="J4" i="8"/>
  <c r="F4" i="8"/>
  <c r="B4" i="8"/>
  <c r="Z4" i="8" l="1"/>
  <c r="S3" i="3"/>
  <c r="S10" i="3"/>
  <c r="C49" i="6" l="1"/>
  <c r="D49" i="6"/>
  <c r="E49" i="6"/>
  <c r="C50" i="6"/>
  <c r="D50" i="6"/>
  <c r="E50" i="6"/>
  <c r="C51" i="6"/>
  <c r="D51" i="6"/>
  <c r="E51" i="6"/>
  <c r="C52" i="6"/>
  <c r="D52" i="6"/>
  <c r="E52" i="6"/>
  <c r="C53" i="6"/>
  <c r="D53" i="6"/>
  <c r="E53" i="6"/>
  <c r="C54" i="6"/>
  <c r="D54" i="6"/>
  <c r="E54" i="6"/>
  <c r="C55" i="6"/>
  <c r="D55" i="6"/>
  <c r="E55" i="6"/>
  <c r="C56" i="6"/>
  <c r="D56" i="6"/>
  <c r="E56" i="6"/>
  <c r="C57" i="6"/>
  <c r="D57" i="6"/>
  <c r="E57" i="6"/>
  <c r="C58" i="6"/>
  <c r="D58" i="6"/>
  <c r="E58" i="6"/>
  <c r="C59" i="6"/>
  <c r="D59" i="6"/>
  <c r="E59" i="6"/>
  <c r="C60" i="6"/>
  <c r="D60" i="6"/>
  <c r="E60" i="6"/>
  <c r="C61" i="6"/>
  <c r="D61" i="6"/>
  <c r="E61" i="6"/>
  <c r="C62" i="6"/>
  <c r="D62" i="6"/>
  <c r="E62" i="6"/>
  <c r="C63" i="6"/>
  <c r="D63" i="6"/>
  <c r="E63" i="6"/>
  <c r="F63" i="6"/>
  <c r="C64" i="6"/>
  <c r="D64" i="6"/>
  <c r="E64" i="6"/>
  <c r="F64" i="6"/>
  <c r="C48" i="6"/>
  <c r="C66" i="6" s="1"/>
  <c r="B28" i="6"/>
  <c r="B30" i="6"/>
  <c r="B36" i="6"/>
  <c r="B38" i="6"/>
  <c r="B40" i="6"/>
  <c r="B26" i="6"/>
  <c r="E48" i="6"/>
  <c r="E66" i="6" s="1"/>
  <c r="D48" i="6"/>
  <c r="D66" i="6" s="1"/>
  <c r="B8" i="6"/>
  <c r="B14" i="6"/>
  <c r="B18" i="6"/>
  <c r="B41" i="6"/>
  <c r="B39" i="6"/>
  <c r="B37" i="6"/>
  <c r="B35" i="6"/>
  <c r="B33" i="6"/>
  <c r="B31" i="6"/>
  <c r="B29" i="6"/>
  <c r="B27" i="6"/>
  <c r="B19" i="6"/>
  <c r="B17" i="6"/>
  <c r="B15" i="6"/>
  <c r="B13" i="6"/>
  <c r="B11" i="6"/>
  <c r="B9" i="6"/>
  <c r="B7" i="6"/>
  <c r="B5" i="6"/>
  <c r="F66" i="6" l="1"/>
  <c r="B64" i="6"/>
  <c r="B58" i="6"/>
  <c r="B63" i="6"/>
  <c r="B53" i="6"/>
  <c r="B62" i="6"/>
  <c r="B55" i="6"/>
  <c r="B52" i="6"/>
  <c r="B49" i="6"/>
  <c r="B59" i="6"/>
  <c r="B32" i="6"/>
  <c r="B34" i="6"/>
  <c r="B42" i="6"/>
  <c r="B61" i="6"/>
  <c r="B60" i="6"/>
  <c r="B57" i="6"/>
  <c r="B56" i="6"/>
  <c r="B54" i="6"/>
  <c r="B51" i="6"/>
  <c r="B50" i="6"/>
  <c r="B6" i="6"/>
  <c r="B10" i="6"/>
  <c r="B12" i="6"/>
  <c r="B16" i="6"/>
  <c r="B20" i="6"/>
  <c r="B4" i="6"/>
  <c r="B48" i="6"/>
  <c r="B66" i="6" s="1"/>
  <c r="B44" i="6" l="1"/>
  <c r="B22" i="6"/>
  <c r="B72" i="6"/>
  <c r="B71" i="6" l="1"/>
  <c r="B73" i="6" s="1"/>
  <c r="B29" i="5" l="1"/>
  <c r="B31" i="5"/>
  <c r="B33" i="5"/>
  <c r="B35" i="5"/>
  <c r="B37" i="5"/>
  <c r="B39" i="5"/>
  <c r="B41" i="5"/>
  <c r="C50" i="5"/>
  <c r="E50" i="5"/>
  <c r="C51" i="5"/>
  <c r="E51" i="5"/>
  <c r="C52" i="5"/>
  <c r="E52" i="5"/>
  <c r="C53" i="5"/>
  <c r="E53" i="5"/>
  <c r="C54" i="5"/>
  <c r="E54" i="5"/>
  <c r="C55" i="5"/>
  <c r="E55" i="5"/>
  <c r="C56" i="5"/>
  <c r="E56" i="5"/>
  <c r="C57" i="5"/>
  <c r="E57" i="5"/>
  <c r="C58" i="5"/>
  <c r="E58" i="5"/>
  <c r="C59" i="5"/>
  <c r="E59" i="5"/>
  <c r="C60" i="5"/>
  <c r="E60" i="5"/>
  <c r="C61" i="5"/>
  <c r="E61" i="5"/>
  <c r="C62" i="5"/>
  <c r="E62" i="5"/>
  <c r="C63" i="5"/>
  <c r="E63" i="5"/>
  <c r="C64" i="5"/>
  <c r="E64" i="5"/>
  <c r="E48" i="5"/>
  <c r="D48" i="5"/>
  <c r="F64" i="5"/>
  <c r="D64" i="5"/>
  <c r="F63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N48" i="5"/>
  <c r="L48" i="5"/>
  <c r="B42" i="5"/>
  <c r="B40" i="5"/>
  <c r="B38" i="5"/>
  <c r="B36" i="5"/>
  <c r="B34" i="5"/>
  <c r="B32" i="5"/>
  <c r="B30" i="5"/>
  <c r="B28" i="5"/>
  <c r="B16" i="5"/>
  <c r="B14" i="5"/>
  <c r="B12" i="5"/>
  <c r="B10" i="5"/>
  <c r="B8" i="5"/>
  <c r="B6" i="5"/>
  <c r="B5" i="5"/>
  <c r="E73" i="4"/>
  <c r="C48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K49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4" i="4"/>
  <c r="B22" i="4" s="1"/>
  <c r="C49" i="4"/>
  <c r="D49" i="4"/>
  <c r="E49" i="4"/>
  <c r="C50" i="4"/>
  <c r="D50" i="4"/>
  <c r="E50" i="4"/>
  <c r="C51" i="4"/>
  <c r="D51" i="4"/>
  <c r="E51" i="4"/>
  <c r="C52" i="4"/>
  <c r="D52" i="4"/>
  <c r="E52" i="4"/>
  <c r="C53" i="4"/>
  <c r="D53" i="4"/>
  <c r="E53" i="4"/>
  <c r="C54" i="4"/>
  <c r="D54" i="4"/>
  <c r="E54" i="4"/>
  <c r="C55" i="4"/>
  <c r="D55" i="4"/>
  <c r="E55" i="4"/>
  <c r="C56" i="4"/>
  <c r="D56" i="4"/>
  <c r="E56" i="4"/>
  <c r="C57" i="4"/>
  <c r="D57" i="4"/>
  <c r="E57" i="4"/>
  <c r="C58" i="4"/>
  <c r="D58" i="4"/>
  <c r="E58" i="4"/>
  <c r="C59" i="4"/>
  <c r="D59" i="4"/>
  <c r="E59" i="4"/>
  <c r="C60" i="4"/>
  <c r="D60" i="4"/>
  <c r="E60" i="4"/>
  <c r="C61" i="4"/>
  <c r="D61" i="4"/>
  <c r="E61" i="4"/>
  <c r="C62" i="4"/>
  <c r="D62" i="4"/>
  <c r="E62" i="4"/>
  <c r="C63" i="4"/>
  <c r="D63" i="4"/>
  <c r="E63" i="4"/>
  <c r="F63" i="4"/>
  <c r="C64" i="4"/>
  <c r="D64" i="4"/>
  <c r="E64" i="4"/>
  <c r="F64" i="4"/>
  <c r="D48" i="4"/>
  <c r="E48" i="4"/>
  <c r="F66" i="4"/>
  <c r="B44" i="4" l="1"/>
  <c r="D66" i="5"/>
  <c r="F66" i="5"/>
  <c r="D66" i="4"/>
  <c r="K51" i="4"/>
  <c r="K52" i="4"/>
  <c r="C66" i="4"/>
  <c r="E66" i="4"/>
  <c r="K49" i="5"/>
  <c r="D73" i="4"/>
  <c r="B27" i="5"/>
  <c r="B26" i="5"/>
  <c r="C48" i="5"/>
  <c r="B64" i="5"/>
  <c r="B63" i="5"/>
  <c r="B62" i="5"/>
  <c r="B60" i="5"/>
  <c r="B56" i="5"/>
  <c r="B55" i="5"/>
  <c r="B54" i="5"/>
  <c r="B50" i="5"/>
  <c r="B7" i="5"/>
  <c r="B9" i="5"/>
  <c r="B11" i="5"/>
  <c r="B13" i="5"/>
  <c r="B15" i="5"/>
  <c r="B17" i="5"/>
  <c r="C49" i="5"/>
  <c r="E49" i="5"/>
  <c r="E66" i="5" s="1"/>
  <c r="L49" i="5"/>
  <c r="B4" i="5"/>
  <c r="B22" i="5" s="1"/>
  <c r="B52" i="5"/>
  <c r="B53" i="5"/>
  <c r="B58" i="5"/>
  <c r="B59" i="5"/>
  <c r="B51" i="5"/>
  <c r="B57" i="5"/>
  <c r="B61" i="5"/>
  <c r="B48" i="5"/>
  <c r="B48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M49" i="4"/>
  <c r="L49" i="4"/>
  <c r="N49" i="4"/>
  <c r="B66" i="4" l="1"/>
  <c r="B44" i="5"/>
  <c r="L51" i="5"/>
  <c r="C66" i="5"/>
  <c r="K52" i="5"/>
  <c r="K51" i="5"/>
  <c r="L52" i="5"/>
  <c r="J49" i="4"/>
  <c r="L52" i="4"/>
  <c r="L51" i="4"/>
  <c r="N52" i="4"/>
  <c r="N51" i="4"/>
  <c r="U49" i="4"/>
  <c r="M51" i="4"/>
  <c r="M52" i="4"/>
  <c r="M48" i="5"/>
  <c r="N49" i="5"/>
  <c r="J48" i="5"/>
  <c r="B49" i="5"/>
  <c r="B66" i="5" s="1"/>
  <c r="N51" i="5" l="1"/>
  <c r="N52" i="5"/>
  <c r="M49" i="5"/>
  <c r="M51" i="5" s="1"/>
  <c r="J52" i="4"/>
  <c r="J51" i="4"/>
  <c r="T49" i="4"/>
  <c r="T48" i="5"/>
  <c r="V48" i="5"/>
  <c r="S48" i="5"/>
  <c r="V49" i="4"/>
  <c r="U48" i="5"/>
  <c r="S49" i="4"/>
  <c r="J49" i="5"/>
  <c r="J51" i="5" l="1"/>
  <c r="T49" i="5"/>
  <c r="J52" i="5"/>
  <c r="M52" i="5"/>
  <c r="S49" i="5"/>
  <c r="U49" i="5"/>
  <c r="R49" i="4"/>
  <c r="V49" i="5"/>
  <c r="R48" i="5"/>
  <c r="B14" i="2"/>
  <c r="C14" i="2"/>
  <c r="B33" i="2" l="1"/>
  <c r="R49" i="5"/>
  <c r="C6" i="2"/>
  <c r="B13" i="2"/>
  <c r="B6" i="2"/>
  <c r="C13" i="2"/>
  <c r="B32" i="2" s="1"/>
  <c r="C7" i="2"/>
  <c r="C9" i="2"/>
  <c r="C11" i="2"/>
  <c r="B9" i="2"/>
  <c r="B7" i="2"/>
  <c r="B11" i="2"/>
  <c r="B8" i="2"/>
  <c r="B10" i="2"/>
  <c r="B12" i="2"/>
  <c r="C12" i="2"/>
  <c r="C10" i="2"/>
  <c r="C8" i="2"/>
  <c r="D16" i="2"/>
  <c r="E16" i="2"/>
  <c r="F16" i="2"/>
  <c r="G16" i="2"/>
  <c r="H16" i="2"/>
  <c r="I16" i="2"/>
  <c r="J16" i="2"/>
  <c r="K16" i="2"/>
  <c r="C7" i="1"/>
  <c r="C8" i="1"/>
  <c r="C9" i="1"/>
  <c r="C10" i="1"/>
  <c r="C11" i="1"/>
  <c r="C12" i="1"/>
  <c r="C13" i="1"/>
  <c r="C14" i="1"/>
  <c r="C6" i="1"/>
  <c r="B7" i="1"/>
  <c r="B8" i="1"/>
  <c r="B9" i="1"/>
  <c r="B10" i="1"/>
  <c r="B11" i="1"/>
  <c r="B12" i="1"/>
  <c r="B13" i="1"/>
  <c r="B14" i="1"/>
  <c r="B6" i="1"/>
  <c r="B25" i="1" l="1"/>
  <c r="B29" i="2"/>
  <c r="F35" i="2"/>
  <c r="E35" i="2"/>
  <c r="D35" i="2"/>
  <c r="B30" i="2"/>
  <c r="C35" i="2"/>
  <c r="B27" i="2"/>
  <c r="B31" i="2"/>
  <c r="B28" i="2"/>
  <c r="B26" i="2"/>
  <c r="B25" i="2"/>
  <c r="C16" i="1"/>
  <c r="B32" i="1"/>
  <c r="B30" i="1"/>
  <c r="B28" i="1"/>
  <c r="B26" i="1"/>
  <c r="B33" i="1"/>
  <c r="B31" i="1"/>
  <c r="B29" i="1"/>
  <c r="B27" i="1"/>
  <c r="B16" i="1"/>
  <c r="C16" i="2"/>
  <c r="M16" i="2"/>
  <c r="B16" i="2"/>
  <c r="L16" i="2"/>
  <c r="B35" i="2" l="1"/>
  <c r="G35" i="2"/>
  <c r="B35" i="1"/>
</calcChain>
</file>

<file path=xl/sharedStrings.xml><?xml version="1.0" encoding="utf-8"?>
<sst xmlns="http://schemas.openxmlformats.org/spreadsheetml/2006/main" count="1175" uniqueCount="217">
  <si>
    <t>Anos</t>
  </si>
  <si>
    <t>Modos de  transporte</t>
  </si>
  <si>
    <t>Total</t>
  </si>
  <si>
    <t>Rodoviário</t>
  </si>
  <si>
    <t>Marítimo</t>
  </si>
  <si>
    <t>Aéreo</t>
  </si>
  <si>
    <t>t</t>
  </si>
  <si>
    <t>Outros</t>
  </si>
  <si>
    <t xml:space="preserve">Outros </t>
  </si>
  <si>
    <t>Passageiros Embarcados - Companhias Nacionais</t>
  </si>
  <si>
    <t>Companhias Nacionais</t>
  </si>
  <si>
    <t xml:space="preserve">Companhias Estrangeiras </t>
  </si>
  <si>
    <t>Peso</t>
  </si>
  <si>
    <t xml:space="preserve">Passageiros Embarcados - Companhias Estrangeiras </t>
  </si>
  <si>
    <t>Passageiros Embarcados - Companhias Nacionais e Estramgeiras</t>
  </si>
  <si>
    <t>Passageiros Desembarcados - Companhias Nacionais</t>
  </si>
  <si>
    <t xml:space="preserve">Passageiros Desembarcados - Companhias Estrangeiras </t>
  </si>
  <si>
    <t>Passageiros Desembarcados - Companhias Nacionais e Estrangeiras</t>
  </si>
  <si>
    <t>Açores</t>
  </si>
  <si>
    <t>Continente</t>
  </si>
  <si>
    <t>Madeira</t>
  </si>
  <si>
    <t>Nº Passageiros Embarcados - Companhias Nacionais</t>
  </si>
  <si>
    <t xml:space="preserve">Nº Passageiros Embarcados - Companhias Estrangeiras </t>
  </si>
  <si>
    <t>Periodo</t>
  </si>
  <si>
    <t>Nº Passageiros Embarcados - Companhias Nacionais e Estramgeiras</t>
  </si>
  <si>
    <t>Nº Passageiros Desembarcados - Companhias Nacionais</t>
  </si>
  <si>
    <t xml:space="preserve">Nº Passageiros Desembarcados - Companhias Estrangeiras </t>
  </si>
  <si>
    <t>Nº Passageiros Desembarcados - Companhias Nacionais e Estramgeiras</t>
  </si>
  <si>
    <t>Nº Passageiros em Trânsito - Companhias Nacionais</t>
  </si>
  <si>
    <t xml:space="preserve">Nº Passageiros em Trânsito - Companhias Estrangeiras </t>
  </si>
  <si>
    <t>Nº Passageiros em Trânsito - Companhias Nacionais e Estramgeiras</t>
  </si>
  <si>
    <t>Especificação</t>
  </si>
  <si>
    <t>Unidades</t>
  </si>
  <si>
    <t xml:space="preserve">2000  </t>
  </si>
  <si>
    <t>2001</t>
  </si>
  <si>
    <t xml:space="preserve">   Passageiros transportados</t>
  </si>
  <si>
    <r>
      <t>10</t>
    </r>
    <r>
      <rPr>
        <vertAlign val="superscript"/>
        <sz val="9"/>
        <color indexed="8"/>
        <rFont val="Calibri"/>
        <family val="2"/>
        <scheme val="minor"/>
      </rPr>
      <t xml:space="preserve"> 3</t>
    </r>
  </si>
  <si>
    <t xml:space="preserve">          Tráfego suburbano</t>
  </si>
  <si>
    <t xml:space="preserve">          Tráfego de longo curso</t>
  </si>
  <si>
    <r>
      <t xml:space="preserve">10 </t>
    </r>
    <r>
      <rPr>
        <vertAlign val="superscript"/>
        <sz val="9"/>
        <color indexed="8"/>
        <rFont val="Calibri"/>
        <family val="2"/>
        <scheme val="minor"/>
      </rPr>
      <t>3</t>
    </r>
  </si>
  <si>
    <t xml:space="preserve">          Tráfego internacional</t>
  </si>
  <si>
    <t xml:space="preserve">   Percurso médio de um passageiro</t>
  </si>
  <si>
    <t>km</t>
  </si>
  <si>
    <t xml:space="preserve">Anos 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</si>
  <si>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</si>
  <si>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</si>
  <si>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</si>
  <si>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</si>
  <si>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</si>
  <si>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</si>
  <si>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</si>
  <si>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</si>
  <si>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</si>
  <si>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</si>
  <si>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</si>
  <si>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</si>
  <si>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Movimento Ferroviário Internacional de Passageiros - Mensal</t>
  </si>
  <si>
    <t>Milhares</t>
  </si>
  <si>
    <t>NUTS I</t>
  </si>
  <si>
    <t>Passageiros embarcados</t>
  </si>
  <si>
    <t>Passageiros desembarcados</t>
  </si>
  <si>
    <t>Passageiros em trânsito
(com ou sem excursão a terra)</t>
  </si>
  <si>
    <t>Passageiros em trânsito
(com ou sem saída para terra)</t>
  </si>
  <si>
    <t>Meses</t>
  </si>
  <si>
    <t>Rio Guadiana</t>
  </si>
  <si>
    <t>Rio Minho</t>
  </si>
  <si>
    <t xml:space="preserve">   Janeiro</t>
  </si>
  <si>
    <t xml:space="preserve">   Fevereiro</t>
  </si>
  <si>
    <t xml:space="preserve">   Março</t>
  </si>
  <si>
    <t xml:space="preserve">   Abril</t>
  </si>
  <si>
    <t xml:space="preserve">   Maio</t>
  </si>
  <si>
    <t xml:space="preserve">   Junho</t>
  </si>
  <si>
    <t xml:space="preserve">   Julho</t>
  </si>
  <si>
    <t xml:space="preserve">   Agosto</t>
  </si>
  <si>
    <t xml:space="preserve">   Setembro</t>
  </si>
  <si>
    <t xml:space="preserve">   Outubro</t>
  </si>
  <si>
    <t xml:space="preserve">   Novembro</t>
  </si>
  <si>
    <t xml:space="preserve">   Dezembro</t>
  </si>
  <si>
    <t>N.º (milhares)</t>
  </si>
  <si>
    <t>Espanha</t>
  </si>
  <si>
    <t>França</t>
  </si>
  <si>
    <t>Suíça</t>
  </si>
  <si>
    <t>Alemanha</t>
  </si>
  <si>
    <t>Luxemburgo</t>
  </si>
  <si>
    <t>01 - P. agric., prod.animal, caça e silv.; peixe e o.p.pesca</t>
  </si>
  <si>
    <t>02 - Hulha e lenhite; petróleo bruto e gás natural</t>
  </si>
  <si>
    <t>03 - P. não energ. ind. extrativas; turfa; urânio e tório</t>
  </si>
  <si>
    <t>04 - Prod. alimentares, bebidas e tabaco</t>
  </si>
  <si>
    <t>05 - Têxteis e prod. têxteis; couro e artigos de couro</t>
  </si>
  <si>
    <t>06 - Mad. e cortiça exc.mob.,pasta, papel e cartão</t>
  </si>
  <si>
    <t>07 - Coque e prod. petrolíferos refinados</t>
  </si>
  <si>
    <t>08 - P. quím. e f.sint.; art. borracha e mat.plást.; c.n.</t>
  </si>
  <si>
    <t>09 - Outros prod. minerais não metálicos</t>
  </si>
  <si>
    <t>10 - Metais de base; prod. met. transf., exc.máq. e equip.</t>
  </si>
  <si>
    <t>11 - Máq.e eq. n.e.; eq. informático, elét., comunic., ótica</t>
  </si>
  <si>
    <t>12 - Material de transporte</t>
  </si>
  <si>
    <t>13 - Móveis; outros prod. ind. transformadoras n.e.</t>
  </si>
  <si>
    <t>14 - Mat-primas secund.; resíd. municipais e outros</t>
  </si>
  <si>
    <t>15 - Correio, encomendas</t>
  </si>
  <si>
    <t>16 - Equip. e mat. utilizados no transp. de mercadorias</t>
  </si>
  <si>
    <t>17 - Merc. transp. mud.priv. ou prof.; o.bens não merc.</t>
  </si>
  <si>
    <t>18 - Merc. grupadas: div. tipos merc. transp. em conjunto</t>
  </si>
  <si>
    <t>19 - Merc. não identificáveis ou não identificadas</t>
  </si>
  <si>
    <t xml:space="preserve">20 - Outras mercadorias n.e. </t>
  </si>
  <si>
    <t>Áustria</t>
  </si>
  <si>
    <t>Bélgica</t>
  </si>
  <si>
    <t>Bulgária</t>
  </si>
  <si>
    <t>Chipre</t>
  </si>
  <si>
    <t>Croácia</t>
  </si>
  <si>
    <t>Dinamarca</t>
  </si>
  <si>
    <t>Eslováquia</t>
  </si>
  <si>
    <t>Eslovénia</t>
  </si>
  <si>
    <t>Estónia</t>
  </si>
  <si>
    <t>Finlândia</t>
  </si>
  <si>
    <t>Grécia</t>
  </si>
  <si>
    <t>Hungria</t>
  </si>
  <si>
    <t>Irlanda</t>
  </si>
  <si>
    <t>Itália</t>
  </si>
  <si>
    <t>Letónia</t>
  </si>
  <si>
    <t>Lituânia</t>
  </si>
  <si>
    <t>Malta</t>
  </si>
  <si>
    <t>Países Baixos</t>
  </si>
  <si>
    <t>Polónia</t>
  </si>
  <si>
    <t>Reino Unido</t>
  </si>
  <si>
    <t>Roménia</t>
  </si>
  <si>
    <t>República Checa</t>
  </si>
  <si>
    <t>Suécia</t>
  </si>
  <si>
    <t>Outras situações</t>
  </si>
  <si>
    <t>1. Movimento de Passageiros</t>
  </si>
  <si>
    <t>1.1. Movimento aéreo de passageiros</t>
  </si>
  <si>
    <t>1.1.3. Passageiros em trânsito por companhias nacionais e estrangeiras</t>
  </si>
  <si>
    <t>1.2. Movimento ferroviário de passageiros</t>
  </si>
  <si>
    <t>1.2.1. Passageiros transportados por tipo de tráfego</t>
  </si>
  <si>
    <t>1.2.2. Percurso médio por passageiro</t>
  </si>
  <si>
    <t xml:space="preserve">1.2.3. Movimento ferroviário internacional de passageiros </t>
  </si>
  <si>
    <t>1.3. Movimento marítimo internacional de passageiros</t>
  </si>
  <si>
    <t>1.3.1. Movimento de passageiros em cruzeiro</t>
  </si>
  <si>
    <t>1.3.2. Movimento fluvial internacional de passageiros</t>
  </si>
  <si>
    <t>1.4. Movimento rodoviário internacional de passageiros</t>
  </si>
  <si>
    <r>
      <t>2.</t>
    </r>
    <r>
      <rPr>
        <sz val="11"/>
        <color theme="1"/>
        <rFont val="Calibri"/>
        <family val="2"/>
        <scheme val="minor"/>
      </rPr>
      <t> Movimento Internacional de Mercadorias</t>
    </r>
  </si>
  <si>
    <r>
      <t>2.1.</t>
    </r>
    <r>
      <rPr>
        <sz val="11"/>
        <color theme="1"/>
        <rFont val="Calibri"/>
        <family val="2"/>
        <scheme val="minor"/>
      </rPr>
      <t xml:space="preserve"> Entradas de mercadorias por modos de transporte </t>
    </r>
  </si>
  <si>
    <r>
      <t>2.2.</t>
    </r>
    <r>
      <rPr>
        <sz val="11"/>
        <color theme="1"/>
        <rFont val="Calibri"/>
        <family val="2"/>
        <scheme val="minor"/>
      </rPr>
      <t xml:space="preserve"> Saídas de mercadorias por modos de transporte </t>
    </r>
  </si>
  <si>
    <t xml:space="preserve">Outros                       </t>
  </si>
  <si>
    <t xml:space="preserve">Outros                      </t>
  </si>
  <si>
    <t xml:space="preserve">Outros        </t>
  </si>
  <si>
    <t>Ferroviário</t>
  </si>
  <si>
    <t xml:space="preserve">Outros      </t>
  </si>
  <si>
    <t xml:space="preserve">Total </t>
  </si>
  <si>
    <t xml:space="preserve">EU - Chegadas </t>
  </si>
  <si>
    <t xml:space="preserve">Outros                  </t>
  </si>
  <si>
    <t xml:space="preserve">Outros    </t>
  </si>
  <si>
    <t xml:space="preserve">Outros       </t>
  </si>
  <si>
    <t xml:space="preserve">EU - Expedidas </t>
  </si>
  <si>
    <t xml:space="preserve">Países </t>
  </si>
  <si>
    <t>1.4.1.  Movimento rodoviário de passageiros - Top 5</t>
  </si>
  <si>
    <t>1.4.2.  Movimento rodoviário ocasional de passageiros - Top 5</t>
  </si>
  <si>
    <t>1.4.3.  Movimento rodoviário regular de passageiros - Top 5</t>
  </si>
  <si>
    <t>2000/2017</t>
  </si>
  <si>
    <t xml:space="preserve">Transporte rodoviário internacional de passageiros (ocasional e regular), de 2011 a 2017 </t>
  </si>
  <si>
    <t>Transporte rodoviário internacional regular de passageiros, de 2011 a 2017</t>
  </si>
  <si>
    <t xml:space="preserve">Transporte rodoviário internacional ocasional de passageiros, de 2011 a 2017 </t>
  </si>
  <si>
    <t>Passageiros Embarcados Nº 2000/2017</t>
  </si>
  <si>
    <t>Passageiros em Trânsito Nº 2000/2017</t>
  </si>
  <si>
    <t>Peso por região</t>
  </si>
  <si>
    <t xml:space="preserve">Passageiros transportados (N.º) pelas empresas exploradoras de sistema ferroviário pesado por Tipo de tráfego; Mensal (1) </t>
  </si>
  <si>
    <t>RA Madeira</t>
  </si>
  <si>
    <t>RA Açores</t>
  </si>
  <si>
    <t>2008 - 2017</t>
  </si>
  <si>
    <t>Valor médio</t>
  </si>
  <si>
    <t>1.1.1.  Passageiros embarcados por companhias nacionais e estrangeiras</t>
  </si>
  <si>
    <t>1.1.2.  Passageiros desembarcados por companhias nacionais e estrangeiras</t>
  </si>
  <si>
    <t>2.1.1. Entradas de mercadorias por modos de transporte em toneladas e em euros</t>
  </si>
  <si>
    <t xml:space="preserve">2.1.2. Valor médio por tonelada entrada, por modos de transporte </t>
  </si>
  <si>
    <t>2.2.1. Saídas de mercadorias por modos de transporte em toneladas e em euros</t>
  </si>
  <si>
    <t xml:space="preserve">2.2.2. Valor médio por tonelada saídas, por modos de transporte </t>
  </si>
  <si>
    <t xml:space="preserve">Euros </t>
  </si>
  <si>
    <t xml:space="preserve">2.2.2. Valor médio por tonelada saída, por modos de transporte </t>
  </si>
  <si>
    <r>
      <t xml:space="preserve">Nota: </t>
    </r>
    <r>
      <rPr>
        <sz val="8"/>
        <color theme="1"/>
        <rFont val="Calibri"/>
        <family val="2"/>
        <scheme val="minor"/>
      </rPr>
      <t>A informação relativa a «Remessas» e «Não identificado» está integrada em «Outros».</t>
    </r>
  </si>
  <si>
    <r>
      <rPr>
        <b/>
        <sz val="9"/>
        <color theme="1"/>
        <rFont val="Calibri"/>
        <family val="2"/>
        <scheme val="minor"/>
      </rPr>
      <t xml:space="preserve">Nota: </t>
    </r>
    <r>
      <rPr>
        <sz val="9"/>
        <color theme="1"/>
        <rFont val="Calibri"/>
        <family val="2"/>
        <scheme val="minor"/>
      </rPr>
      <t>A informação relativa a «Remessas» e «Não identificado» está integrada em «Outros».</t>
    </r>
  </si>
  <si>
    <t>2.3. Entradas de mercadorias de países da UE, por modos de transporte</t>
  </si>
  <si>
    <t>2.3.1. Entradas de mercadorias por modo de transporte, em toneladas e euros</t>
  </si>
  <si>
    <t>2.4.1. Saídas de mercadorias por modo de transporte, em toneladas e euros</t>
  </si>
  <si>
    <t>2.4. Saídas de mercadorias para países da UE, por modos de transporte</t>
  </si>
  <si>
    <t>2.3.2. Entradas de mercadorias por países em toneladas - Top 5</t>
  </si>
  <si>
    <t>Total TOP 5 - Grupo de Produto</t>
  </si>
  <si>
    <t>Passageiros Desembarcados Nº 2000/2017</t>
  </si>
  <si>
    <r>
      <t>10</t>
    </r>
    <r>
      <rPr>
        <b/>
        <vertAlign val="superscript"/>
        <sz val="8"/>
        <color theme="0"/>
        <rFont val="Calibri"/>
        <family val="2"/>
        <scheme val="minor"/>
      </rPr>
      <t xml:space="preserve"> 3</t>
    </r>
    <r>
      <rPr>
        <b/>
        <sz val="8"/>
        <color theme="0"/>
        <rFont val="Calibri"/>
        <family val="2"/>
        <scheme val="minor"/>
      </rPr>
      <t xml:space="preserve"> euros</t>
    </r>
  </si>
  <si>
    <r>
      <t xml:space="preserve">Nota: </t>
    </r>
    <r>
      <rPr>
        <sz val="8"/>
        <color theme="1"/>
        <rFont val="Calibri"/>
        <family val="2"/>
        <scheme val="minor"/>
      </rPr>
      <t>A informação relativa a «Remessas»  e «Não identificado» está integrada em «Outros».</t>
    </r>
  </si>
  <si>
    <t>Grupos de mercadorias (NST 2007)</t>
  </si>
  <si>
    <t xml:space="preserve">Nota: Só há dados de "Outros" a partir de 2015 , embora pouco significativos,  optou-se pela sua recolha. </t>
  </si>
  <si>
    <t xml:space="preserve">Painel Anual dos Transportes </t>
  </si>
  <si>
    <t xml:space="preserve">2.5. Entradas por grupos de mercadorias e por modos de transporte </t>
  </si>
  <si>
    <t xml:space="preserve">2.5.1. Entradas por grupos de mercadorias, em toneladas e euros </t>
  </si>
  <si>
    <t xml:space="preserve">2.5.2. Entradas por grupos de mercadorias, em toneladas - Top 5 </t>
  </si>
  <si>
    <t xml:space="preserve">2.5.3. Entradas por grupos de mercadorias, em euros - Top 5 </t>
  </si>
  <si>
    <t xml:space="preserve">Nota: Só há dados de "Outros" a partir de 2015, embora pouco significativos,  optou-se pela sua recolha. </t>
  </si>
  <si>
    <t>TOP 5 da UE</t>
  </si>
  <si>
    <t xml:space="preserve">2.3.2. Entradas de mercadorias por países em toneladas - Top 5 </t>
  </si>
  <si>
    <t xml:space="preserve">2.3.3. Entradas de mercadorias por países em euros - Top 5 </t>
  </si>
  <si>
    <t>2.4.2. Saídas de mercadorias por países em toneladas - Top 5</t>
  </si>
  <si>
    <t xml:space="preserve">2.4.3. Saídas de mercadorias por países em euros - Top 5 </t>
  </si>
  <si>
    <t xml:space="preserve">2.4.2. Saídas de mercadorias por países em toneladas - Top 5 </t>
  </si>
  <si>
    <r>
      <rPr>
        <b/>
        <sz val="11"/>
        <color theme="1"/>
        <rFont val="Calibri"/>
        <family val="2"/>
        <scheme val="minor"/>
      </rPr>
      <t xml:space="preserve">Nota: </t>
    </r>
    <r>
      <rPr>
        <sz val="11"/>
        <color theme="1"/>
        <rFont val="Calibri"/>
        <family val="2"/>
        <scheme val="minor"/>
      </rPr>
      <t>A informação relativa a «Remessas» e «Não identificado» está integrada em «Outros».</t>
    </r>
  </si>
  <si>
    <r>
      <t>10</t>
    </r>
    <r>
      <rPr>
        <b/>
        <vertAlign val="superscript"/>
        <sz val="10"/>
        <color indexed="9"/>
        <rFont val="Calibri"/>
        <family val="2"/>
        <scheme val="minor"/>
      </rPr>
      <t>3</t>
    </r>
    <r>
      <rPr>
        <b/>
        <sz val="10"/>
        <color indexed="9"/>
        <rFont val="Calibri"/>
        <family val="2"/>
        <scheme val="minor"/>
      </rPr>
      <t xml:space="preserve"> EUR</t>
    </r>
  </si>
  <si>
    <r>
      <t>10</t>
    </r>
    <r>
      <rPr>
        <b/>
        <vertAlign val="superscript"/>
        <sz val="10"/>
        <color indexed="9"/>
        <rFont val="Calibri"/>
        <family val="2"/>
        <scheme val="minor"/>
      </rPr>
      <t>3</t>
    </r>
    <r>
      <rPr>
        <b/>
        <sz val="10"/>
        <color indexed="9"/>
        <rFont val="Calibri"/>
        <family val="2"/>
        <scheme val="minor"/>
      </rPr>
      <t xml:space="preserve"> eur</t>
    </r>
  </si>
  <si>
    <r>
      <rPr>
        <b/>
        <sz val="10"/>
        <color theme="1"/>
        <rFont val="Calibri"/>
        <family val="2"/>
        <scheme val="minor"/>
      </rPr>
      <t xml:space="preserve">Nota: </t>
    </r>
    <r>
      <rPr>
        <sz val="10"/>
        <color theme="1"/>
        <rFont val="Calibri"/>
        <family val="2"/>
        <scheme val="minor"/>
      </rPr>
      <t>A informação relativa a «Remessas» e «Não identificado» está integrada em «Outros».</t>
    </r>
  </si>
  <si>
    <t xml:space="preserve">Toneladas </t>
  </si>
  <si>
    <r>
      <t>10</t>
    </r>
    <r>
      <rPr>
        <vertAlign val="superscript"/>
        <sz val="8"/>
        <rFont val="Calibri"/>
        <family val="2"/>
        <scheme val="minor"/>
      </rPr>
      <t xml:space="preserve"> 3</t>
    </r>
    <r>
      <rPr>
        <sz val="8"/>
        <rFont val="Calibri"/>
        <family val="2"/>
        <scheme val="minor"/>
      </rPr>
      <t xml:space="preserve"> euros</t>
    </r>
  </si>
  <si>
    <t>2.6.1. Saídas por grupos de mercadorias, em toneladas e euros</t>
  </si>
  <si>
    <t xml:space="preserve">2.6.2. Saídas por grupos de mercadorias, em toneladas - Top 5 </t>
  </si>
  <si>
    <t xml:space="preserve">2.6.3. Saídas por grupos de mercadorias, em euros - Top 5 </t>
  </si>
  <si>
    <t xml:space="preserve">2.6. Saídas por grupos de mercadorias e por modos de transporte </t>
  </si>
  <si>
    <t>1.4.3.  Movimento rodoviário ocasional de passageiros - Top 5</t>
  </si>
  <si>
    <t>1.4.2.  Movimento rodoviário regular de passageiros - Top 5</t>
  </si>
  <si>
    <t>2000/2017 (acumulado)</t>
  </si>
  <si>
    <t>a)</t>
  </si>
  <si>
    <t xml:space="preserve">a) Interrupção de circulação devido à realização de diversas intervenções.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</si>
</sst>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\ ###\ ##0"/>
    <numFmt numFmtId="165" formatCode="0.0"/>
    <numFmt numFmtId="166" formatCode="#,##0\ _€"/>
    <numFmt numFmtId="167" formatCode="#\ ###\ ##0\ &quot;(a)&quot;"/>
    <numFmt numFmtId="168" formatCode="###\ ###\ ###"/>
    <numFmt numFmtId="169" formatCode="#\ ###\ ###\ ##0"/>
    <numFmt numFmtId="170" formatCode="0.000"/>
    <numFmt numFmtId="171" formatCode="#\ ###\ ###\ ###\ ###\ ##0"/>
    <numFmt numFmtId="172" formatCode="0000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0"/>
      <name val="MS Sans Serif"/>
      <family val="2"/>
    </font>
    <font>
      <u/>
      <sz val="10"/>
      <color indexed="58"/>
      <name val="Arial"/>
      <family val="2"/>
    </font>
    <font>
      <u/>
      <sz val="10"/>
      <color theme="10"/>
      <name val="Arial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Tahoma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name val="Calibri"/>
      <family val="2"/>
      <scheme val="minor"/>
    </font>
    <font>
      <b/>
      <sz val="7"/>
      <color indexed="9"/>
      <name val="Arial"/>
      <family val="2"/>
    </font>
    <font>
      <b/>
      <sz val="8"/>
      <color indexed="9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"/>
      <name val="Calibri"/>
      <family val="2"/>
      <scheme val="minor"/>
    </font>
    <font>
      <vertAlign val="superscript"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9"/>
      <color indexed="63"/>
      <name val="Calibri"/>
      <family val="2"/>
      <scheme val="minor"/>
    </font>
    <font>
      <sz val="9"/>
      <color indexed="6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8"/>
      <color theme="3" tint="-0.249977111117893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10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8"/>
      <color rgb="FF000000"/>
      <name val="Calibri"/>
      <family val="2"/>
      <scheme val="minor"/>
    </font>
    <font>
      <sz val="1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10"/>
      <color theme="1"/>
      <name val="Calibri"/>
      <family val="2"/>
      <scheme val="minor"/>
    </font>
    <font>
      <b/>
      <sz val="7"/>
      <name val="Arial"/>
      <family val="2"/>
    </font>
    <font>
      <b/>
      <sz val="7"/>
      <color indexed="8"/>
      <name val="Arial"/>
      <family val="2"/>
    </font>
    <font>
      <sz val="7"/>
      <name val="Arial"/>
      <family val="2"/>
    </font>
    <font>
      <b/>
      <sz val="10"/>
      <name val="Arial"/>
      <family val="2"/>
    </font>
    <font>
      <sz val="7"/>
      <color rgb="FF0D0D0D"/>
      <name val="Arial"/>
      <family val="2"/>
    </font>
    <font>
      <sz val="8"/>
      <color indexed="63"/>
      <name val="Arial"/>
      <family val="2"/>
    </font>
    <font>
      <b/>
      <sz val="8"/>
      <color indexed="63"/>
      <name val="Arial"/>
      <family val="2"/>
    </font>
    <font>
      <sz val="8"/>
      <color theme="4" tint="-0.499984740745262"/>
      <name val="Calibri"/>
      <family val="2"/>
      <scheme val="minor"/>
    </font>
    <font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rgb="FF0D0D0D"/>
      <name val="Calibri"/>
      <family val="2"/>
      <scheme val="minor"/>
    </font>
    <font>
      <b/>
      <sz val="8"/>
      <color rgb="FFFFFFFF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vertAlign val="superscript"/>
      <sz val="10"/>
      <color indexed="9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0D0D0D"/>
      <name val="Calibri"/>
      <family val="2"/>
      <scheme val="minor"/>
    </font>
    <font>
      <vertAlign val="superscript"/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6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rgb="FF000000"/>
      </patternFill>
    </fill>
  </fills>
  <borders count="10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hair">
        <color theme="0" tint="-0.14996795556505021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9"/>
      </bottom>
      <diagonal/>
    </border>
    <border>
      <left/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64"/>
      </right>
      <top style="thin">
        <color indexed="9"/>
      </top>
      <bottom/>
      <diagonal/>
    </border>
    <border>
      <left style="thin">
        <color indexed="64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hair">
        <color theme="0" tint="-0.14996795556505021"/>
      </left>
      <right style="thin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 style="hair">
        <color theme="0" tint="-0.14996795556505021"/>
      </right>
      <top style="hair">
        <color theme="0" tint="-0.14996795556505021"/>
      </top>
      <bottom style="thin">
        <color indexed="64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thin">
        <color indexed="64"/>
      </bottom>
      <diagonal/>
    </border>
    <border>
      <left style="hair">
        <color theme="0" tint="-0.14996795556505021"/>
      </left>
      <right style="thin">
        <color indexed="64"/>
      </right>
      <top style="hair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indexed="9"/>
      </left>
      <right/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rgb="FFFFFFFF"/>
      </left>
      <right/>
      <top style="thin">
        <color indexed="64"/>
      </top>
      <bottom style="thin">
        <color indexed="9"/>
      </bottom>
      <diagonal/>
    </border>
    <border>
      <left/>
      <right style="thin">
        <color rgb="FFFFFFFF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14996795556505021"/>
      </bottom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14996795556505021"/>
      </bottom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/>
      <diagonal/>
    </border>
    <border>
      <left style="hair">
        <color theme="0" tint="-0.14996795556505021"/>
      </left>
      <right/>
      <top style="hair">
        <color theme="0" tint="-0.14996795556505021"/>
      </top>
      <bottom style="thin">
        <color indexed="64"/>
      </bottom>
      <diagonal/>
    </border>
    <border>
      <left style="thin">
        <color rgb="FFFFFFFF"/>
      </left>
      <right/>
      <top style="thin">
        <color indexed="64"/>
      </top>
      <bottom style="thin">
        <color rgb="FFFFFFFF"/>
      </bottom>
      <diagonal/>
    </border>
    <border>
      <left/>
      <right style="thin">
        <color rgb="FFFFFFFF"/>
      </right>
      <top style="thin">
        <color indexed="64"/>
      </top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 style="thin">
        <color rgb="FFFFFFFF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theme="0" tint="-0.14993743705557422"/>
      </right>
      <top/>
      <bottom/>
      <diagonal/>
    </border>
    <border>
      <left style="hair">
        <color theme="0" tint="-0.14993743705557422"/>
      </left>
      <right style="hair">
        <color theme="0" tint="-0.14993743705557422"/>
      </right>
      <top/>
      <bottom/>
      <diagonal/>
    </border>
    <border>
      <left style="hair">
        <color theme="0" tint="-0.14993743705557422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9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auto="1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theme="1"/>
      </left>
      <right style="dotted">
        <color theme="1"/>
      </right>
      <top style="dotted">
        <color theme="1"/>
      </top>
      <bottom style="dotted">
        <color theme="1"/>
      </bottom>
      <diagonal/>
    </border>
    <border>
      <left style="dotted">
        <color theme="1"/>
      </left>
      <right style="dotted">
        <color theme="1"/>
      </right>
      <top style="dotted">
        <color theme="1"/>
      </top>
      <bottom style="dotted">
        <color theme="1"/>
      </bottom>
      <diagonal/>
    </border>
    <border>
      <left style="thin">
        <color theme="1"/>
      </left>
      <right style="dotted">
        <color theme="1"/>
      </right>
      <top style="dotted">
        <color theme="1"/>
      </top>
      <bottom style="thin">
        <color theme="1"/>
      </bottom>
      <diagonal/>
    </border>
    <border>
      <left style="dotted">
        <color theme="1"/>
      </left>
      <right style="dotted">
        <color theme="1"/>
      </right>
      <top style="dotted">
        <color theme="1"/>
      </top>
      <bottom style="thin">
        <color theme="1"/>
      </bottom>
      <diagonal/>
    </border>
    <border>
      <left style="hair">
        <color theme="0"/>
      </left>
      <right/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thin">
        <color theme="0"/>
      </left>
      <right style="dotted">
        <color theme="0"/>
      </right>
      <top style="thin">
        <color theme="0"/>
      </top>
      <bottom style="dotted">
        <color theme="0"/>
      </bottom>
      <diagonal/>
    </border>
    <border>
      <left style="dotted">
        <color theme="0"/>
      </left>
      <right style="dotted">
        <color theme="0"/>
      </right>
      <top style="thin">
        <color theme="0"/>
      </top>
      <bottom style="dotted">
        <color theme="0"/>
      </bottom>
      <diagonal/>
    </border>
    <border>
      <left style="dotted">
        <color theme="0"/>
      </left>
      <right/>
      <top style="thin">
        <color theme="0"/>
      </top>
      <bottom style="dotted">
        <color theme="0"/>
      </bottom>
      <diagonal/>
    </border>
    <border>
      <left style="thin">
        <color theme="0"/>
      </left>
      <right style="dotted">
        <color theme="0"/>
      </right>
      <top style="dotted">
        <color theme="0"/>
      </top>
      <bottom style="thin">
        <color theme="0"/>
      </bottom>
      <diagonal/>
    </border>
    <border>
      <left style="dotted">
        <color theme="0"/>
      </left>
      <right style="dotted">
        <color theme="0"/>
      </right>
      <top style="dotted">
        <color theme="0"/>
      </top>
      <bottom style="thin">
        <color theme="0"/>
      </bottom>
      <diagonal/>
    </border>
    <border>
      <left style="dotted">
        <color theme="0"/>
      </left>
      <right/>
      <top style="dotted">
        <color theme="0"/>
      </top>
      <bottom style="thin">
        <color theme="0"/>
      </bottom>
      <diagonal/>
    </border>
    <border>
      <left style="dotted">
        <color theme="0"/>
      </left>
      <right style="dotted">
        <color theme="0"/>
      </right>
      <top/>
      <bottom style="dotted">
        <color theme="0"/>
      </bottom>
      <diagonal/>
    </border>
    <border>
      <left style="dotted">
        <color theme="0"/>
      </left>
      <right/>
      <top/>
      <bottom style="dotted">
        <color theme="0"/>
      </bottom>
      <diagonal/>
    </border>
    <border>
      <left style="dotted">
        <color theme="0"/>
      </left>
      <right style="dotted">
        <color theme="0"/>
      </right>
      <top style="dotted">
        <color theme="0"/>
      </top>
      <bottom/>
      <diagonal/>
    </border>
    <border>
      <left style="dotted">
        <color theme="0"/>
      </left>
      <right/>
      <top style="dotted">
        <color theme="0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theme="1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theme="1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dotted">
        <color theme="1"/>
      </left>
      <right style="thin">
        <color theme="1"/>
      </right>
      <top style="dotted">
        <color theme="1"/>
      </top>
      <bottom style="dotted">
        <color theme="1"/>
      </bottom>
      <diagonal/>
    </border>
    <border>
      <left style="dotted">
        <color theme="1"/>
      </left>
      <right style="thin">
        <color theme="1"/>
      </right>
      <top style="dotted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dotted">
        <color theme="1"/>
      </bottom>
      <diagonal/>
    </border>
    <border>
      <left/>
      <right/>
      <top style="thin">
        <color theme="1"/>
      </top>
      <bottom style="dotted">
        <color theme="1"/>
      </bottom>
      <diagonal/>
    </border>
    <border>
      <left/>
      <right style="thin">
        <color theme="1"/>
      </right>
      <top style="thin">
        <color theme="1"/>
      </top>
      <bottom style="dotted">
        <color theme="1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theme="1"/>
      </left>
      <right style="thin">
        <color indexed="64"/>
      </right>
      <top style="dotted">
        <color theme="1"/>
      </top>
      <bottom style="dotted">
        <color theme="1"/>
      </bottom>
      <diagonal/>
    </border>
    <border>
      <left style="dotted">
        <color theme="1"/>
      </left>
      <right style="thin">
        <color indexed="64"/>
      </right>
      <top style="dotted">
        <color theme="1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</borders>
  <cellStyleXfs count="281">
    <xf numFmtId="0" fontId="0" fillId="0" borderId="0"/>
    <xf numFmtId="0" fontId="2" fillId="0" borderId="0"/>
    <xf numFmtId="0" fontId="8" fillId="0" borderId="0"/>
    <xf numFmtId="0" fontId="2" fillId="0" borderId="0"/>
    <xf numFmtId="0" fontId="4" fillId="0" borderId="1" applyNumberFormat="0" applyBorder="0" applyProtection="0">
      <alignment horizontal="center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 applyFill="0" applyBorder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" borderId="2" applyNumberFormat="0" applyBorder="0" applyProtection="0">
      <alignment horizontal="center"/>
    </xf>
    <xf numFmtId="9" fontId="2" fillId="0" borderId="0" applyFont="0" applyFill="0" applyBorder="0" applyAlignment="0" applyProtection="0"/>
    <xf numFmtId="0" fontId="7" fillId="0" borderId="0" applyNumberFormat="0" applyFill="0" applyProtection="0"/>
    <xf numFmtId="0" fontId="4" fillId="0" borderId="0" applyNumberFormat="0" applyFill="0" applyBorder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77" fillId="0" borderId="0" applyNumberFormat="0" applyFill="0" applyBorder="0" applyAlignment="0" applyProtection="0"/>
  </cellStyleXfs>
  <cellXfs count="597">
    <xf numFmtId="0" fontId="0" fillId="0" borderId="0" xfId="0"/>
    <xf numFmtId="0" fontId="18" fillId="0" borderId="0" xfId="0" applyFont="1"/>
    <xf numFmtId="0" fontId="11" fillId="0" borderId="0" xfId="0" applyFont="1"/>
    <xf numFmtId="3" fontId="18" fillId="0" borderId="2" xfId="0" applyNumberFormat="1" applyFont="1" applyBorder="1" applyAlignment="1">
      <alignment horizontal="right" vertical="center"/>
    </xf>
    <xf numFmtId="166" fontId="11" fillId="0" borderId="0" xfId="0" applyNumberFormat="1" applyFont="1"/>
    <xf numFmtId="0" fontId="25" fillId="0" borderId="0" xfId="0" applyFont="1"/>
    <xf numFmtId="0" fontId="14" fillId="0" borderId="0" xfId="0" applyFont="1"/>
    <xf numFmtId="49" fontId="11" fillId="0" borderId="0" xfId="0" applyNumberFormat="1" applyFont="1"/>
    <xf numFmtId="166" fontId="14" fillId="0" borderId="0" xfId="0" applyNumberFormat="1" applyFont="1"/>
    <xf numFmtId="0" fontId="19" fillId="0" borderId="0" xfId="0" applyFont="1"/>
    <xf numFmtId="0" fontId="28" fillId="0" borderId="0" xfId="0" applyFont="1"/>
    <xf numFmtId="10" fontId="28" fillId="0" borderId="0" xfId="0" applyNumberFormat="1" applyFont="1"/>
    <xf numFmtId="10" fontId="11" fillId="0" borderId="0" xfId="0" applyNumberFormat="1" applyFont="1"/>
    <xf numFmtId="3" fontId="14" fillId="0" borderId="0" xfId="0" applyNumberFormat="1" applyFont="1"/>
    <xf numFmtId="3" fontId="18" fillId="0" borderId="0" xfId="0" applyNumberFormat="1" applyFont="1"/>
    <xf numFmtId="0" fontId="29" fillId="0" borderId="0" xfId="0" applyFont="1"/>
    <xf numFmtId="3" fontId="0" fillId="0" borderId="0" xfId="0" applyNumberFormat="1"/>
    <xf numFmtId="166" fontId="18" fillId="0" borderId="0" xfId="0" applyNumberFormat="1" applyFont="1"/>
    <xf numFmtId="0" fontId="0" fillId="4" borderId="0" xfId="0" applyFill="1"/>
    <xf numFmtId="10" fontId="18" fillId="0" borderId="0" xfId="0" applyNumberFormat="1" applyFont="1"/>
    <xf numFmtId="0" fontId="24" fillId="0" borderId="0" xfId="0" applyFont="1"/>
    <xf numFmtId="166" fontId="18" fillId="0" borderId="0" xfId="0" applyNumberFormat="1" applyFont="1" applyAlignment="1">
      <alignment horizontal="center"/>
    </xf>
    <xf numFmtId="166" fontId="24" fillId="0" borderId="0" xfId="0" applyNumberFormat="1" applyFont="1"/>
    <xf numFmtId="10" fontId="27" fillId="0" borderId="0" xfId="0" applyNumberFormat="1" applyFont="1"/>
    <xf numFmtId="0" fontId="31" fillId="4" borderId="0" xfId="0" applyFont="1" applyFill="1"/>
    <xf numFmtId="0" fontId="29" fillId="4" borderId="0" xfId="0" applyFont="1" applyFill="1"/>
    <xf numFmtId="0" fontId="12" fillId="4" borderId="7" xfId="0" applyFont="1" applyFill="1" applyBorder="1"/>
    <xf numFmtId="0" fontId="32" fillId="4" borderId="8" xfId="0" applyFont="1" applyFill="1" applyBorder="1" applyAlignment="1">
      <alignment horizontal="center"/>
    </xf>
    <xf numFmtId="164" fontId="34" fillId="4" borderId="8" xfId="0" applyNumberFormat="1" applyFont="1" applyFill="1" applyBorder="1" applyAlignment="1">
      <alignment horizontal="right"/>
    </xf>
    <xf numFmtId="164" fontId="34" fillId="4" borderId="8" xfId="0" applyNumberFormat="1" applyFont="1" applyFill="1" applyBorder="1"/>
    <xf numFmtId="164" fontId="34" fillId="4" borderId="8" xfId="0" applyNumberFormat="1" applyFont="1" applyFill="1" applyBorder="1" applyAlignment="1">
      <alignment vertical="center"/>
    </xf>
    <xf numFmtId="164" fontId="34" fillId="4" borderId="8" xfId="119" applyNumberFormat="1" applyFont="1" applyFill="1" applyBorder="1" applyAlignment="1">
      <alignment vertical="center"/>
    </xf>
    <xf numFmtId="164" fontId="34" fillId="0" borderId="8" xfId="119" applyNumberFormat="1" applyFont="1" applyFill="1" applyBorder="1" applyAlignment="1">
      <alignment vertical="center"/>
    </xf>
    <xf numFmtId="0" fontId="13" fillId="4" borderId="9" xfId="0" applyFont="1" applyFill="1" applyBorder="1"/>
    <xf numFmtId="0" fontId="32" fillId="4" borderId="5" xfId="0" applyFont="1" applyFill="1" applyBorder="1" applyAlignment="1">
      <alignment horizontal="center"/>
    </xf>
    <xf numFmtId="164" fontId="32" fillId="4" borderId="5" xfId="0" applyNumberFormat="1" applyFont="1" applyFill="1" applyBorder="1" applyAlignment="1">
      <alignment horizontal="right"/>
    </xf>
    <xf numFmtId="164" fontId="32" fillId="4" borderId="5" xfId="0" applyNumberFormat="1" applyFont="1" applyFill="1" applyBorder="1"/>
    <xf numFmtId="164" fontId="32" fillId="4" borderId="5" xfId="0" applyNumberFormat="1" applyFont="1" applyFill="1" applyBorder="1" applyAlignment="1">
      <alignment vertical="center"/>
    </xf>
    <xf numFmtId="164" fontId="32" fillId="4" borderId="5" xfId="119" applyNumberFormat="1" applyFont="1" applyFill="1" applyBorder="1" applyAlignment="1">
      <alignment vertical="center"/>
    </xf>
    <xf numFmtId="164" fontId="32" fillId="0" borderId="5" xfId="119" applyNumberFormat="1" applyFont="1" applyFill="1" applyBorder="1" applyAlignment="1">
      <alignment vertical="center"/>
    </xf>
    <xf numFmtId="49" fontId="32" fillId="4" borderId="5" xfId="0" quotePrefix="1" applyNumberFormat="1" applyFont="1" applyFill="1" applyBorder="1" applyAlignment="1">
      <alignment horizontal="center"/>
    </xf>
    <xf numFmtId="165" fontId="32" fillId="4" borderId="5" xfId="0" applyNumberFormat="1" applyFont="1" applyFill="1" applyBorder="1"/>
    <xf numFmtId="165" fontId="32" fillId="4" borderId="5" xfId="0" applyNumberFormat="1" applyFont="1" applyFill="1" applyBorder="1" applyAlignment="1">
      <alignment vertical="center"/>
    </xf>
    <xf numFmtId="165" fontId="32" fillId="4" borderId="5" xfId="119" applyNumberFormat="1" applyFont="1" applyFill="1" applyBorder="1" applyAlignment="1">
      <alignment vertical="center"/>
    </xf>
    <xf numFmtId="165" fontId="32" fillId="0" borderId="5" xfId="119" applyNumberFormat="1" applyFont="1" applyFill="1" applyBorder="1" applyAlignment="1">
      <alignment vertical="center"/>
    </xf>
    <xf numFmtId="1" fontId="37" fillId="0" borderId="0" xfId="28" applyNumberFormat="1" applyFont="1" applyFill="1" applyBorder="1" applyAlignment="1">
      <alignment horizontal="center" vertical="center"/>
    </xf>
    <xf numFmtId="0" fontId="39" fillId="3" borderId="2" xfId="119" applyFont="1" applyFill="1" applyBorder="1" applyAlignment="1">
      <alignment horizontal="center" vertical="center"/>
    </xf>
    <xf numFmtId="0" fontId="39" fillId="3" borderId="2" xfId="0" applyFont="1" applyFill="1" applyBorder="1" applyAlignment="1">
      <alignment horizontal="center" vertical="center" wrapText="1"/>
    </xf>
    <xf numFmtId="0" fontId="39" fillId="3" borderId="2" xfId="18" applyFont="1" applyFill="1" applyBorder="1" applyAlignment="1">
      <alignment horizontal="center" vertical="center" wrapText="1"/>
    </xf>
    <xf numFmtId="0" fontId="39" fillId="3" borderId="2" xfId="119" applyFont="1" applyFill="1" applyBorder="1" applyAlignment="1">
      <alignment horizontal="center" vertical="center" wrapText="1"/>
    </xf>
    <xf numFmtId="164" fontId="26" fillId="0" borderId="2" xfId="0" quotePrefix="1" applyNumberFormat="1" applyFont="1" applyFill="1" applyBorder="1" applyAlignment="1">
      <alignment horizontal="right"/>
    </xf>
    <xf numFmtId="164" fontId="26" fillId="0" borderId="2" xfId="18" quotePrefix="1" applyNumberFormat="1" applyFont="1" applyFill="1" applyBorder="1" applyAlignment="1">
      <alignment horizontal="right"/>
    </xf>
    <xf numFmtId="164" fontId="26" fillId="0" borderId="2" xfId="119" quotePrefix="1" applyNumberFormat="1" applyFont="1" applyFill="1" applyBorder="1" applyAlignment="1">
      <alignment horizontal="right"/>
    </xf>
    <xf numFmtId="164" fontId="26" fillId="0" borderId="2" xfId="0" applyNumberFormat="1" applyFont="1" applyFill="1" applyBorder="1" applyAlignment="1">
      <alignment horizontal="right"/>
    </xf>
    <xf numFmtId="164" fontId="26" fillId="0" borderId="2" xfId="18" applyNumberFormat="1" applyFont="1" applyFill="1" applyBorder="1" applyAlignment="1">
      <alignment horizontal="right"/>
    </xf>
    <xf numFmtId="164" fontId="26" fillId="0" borderId="2" xfId="119" applyNumberFormat="1" applyFont="1" applyFill="1" applyBorder="1" applyAlignment="1">
      <alignment horizontal="right"/>
    </xf>
    <xf numFmtId="167" fontId="26" fillId="0" borderId="2" xfId="0" applyNumberFormat="1" applyFont="1" applyFill="1" applyBorder="1" applyAlignment="1">
      <alignment horizontal="right" vertical="center"/>
    </xf>
    <xf numFmtId="168" fontId="26" fillId="0" borderId="2" xfId="18" applyNumberFormat="1" applyFont="1" applyFill="1" applyBorder="1" applyAlignment="1">
      <alignment horizontal="right" vertical="center"/>
    </xf>
    <xf numFmtId="0" fontId="39" fillId="3" borderId="2" xfId="119" applyFont="1" applyFill="1" applyBorder="1" applyAlignment="1">
      <alignment horizontal="left" vertical="center"/>
    </xf>
    <xf numFmtId="164" fontId="39" fillId="3" borderId="2" xfId="0" applyNumberFormat="1" applyFont="1" applyFill="1" applyBorder="1" applyAlignment="1">
      <alignment horizontal="right"/>
    </xf>
    <xf numFmtId="0" fontId="39" fillId="3" borderId="2" xfId="0" applyFont="1" applyFill="1" applyBorder="1" applyAlignment="1">
      <alignment horizontal="center" vertical="center"/>
    </xf>
    <xf numFmtId="0" fontId="39" fillId="4" borderId="0" xfId="119" applyFont="1" applyFill="1" applyBorder="1" applyAlignment="1">
      <alignment horizontal="left" vertical="center"/>
    </xf>
    <xf numFmtId="164" fontId="39" fillId="4" borderId="0" xfId="0" applyNumberFormat="1" applyFont="1" applyFill="1" applyBorder="1" applyAlignment="1">
      <alignment horizontal="right"/>
    </xf>
    <xf numFmtId="0" fontId="2" fillId="0" borderId="0" xfId="18"/>
    <xf numFmtId="0" fontId="40" fillId="0" borderId="0" xfId="18" applyFont="1" applyFill="1"/>
    <xf numFmtId="0" fontId="41" fillId="0" borderId="11" xfId="18" applyFont="1" applyFill="1" applyBorder="1" applyAlignment="1">
      <alignment horizontal="center" vertical="center"/>
    </xf>
    <xf numFmtId="0" fontId="41" fillId="0" borderId="11" xfId="18" applyFont="1" applyFill="1" applyBorder="1" applyAlignment="1">
      <alignment horizontal="center" vertical="center" wrapText="1"/>
    </xf>
    <xf numFmtId="0" fontId="42" fillId="0" borderId="11" xfId="18" applyFont="1" applyFill="1" applyBorder="1" applyAlignment="1">
      <alignment horizontal="center" vertical="center"/>
    </xf>
    <xf numFmtId="0" fontId="40" fillId="0" borderId="0" xfId="18" applyFont="1"/>
    <xf numFmtId="0" fontId="40" fillId="0" borderId="0" xfId="18" applyFont="1" applyFill="1" applyBorder="1" applyAlignment="1">
      <alignment horizontal="right" vertical="top"/>
    </xf>
    <xf numFmtId="0" fontId="43" fillId="0" borderId="0" xfId="18" applyFont="1"/>
    <xf numFmtId="0" fontId="44" fillId="0" borderId="0" xfId="18" applyFont="1"/>
    <xf numFmtId="0" fontId="42" fillId="0" borderId="0" xfId="18" applyFont="1" applyFill="1"/>
    <xf numFmtId="0" fontId="42" fillId="0" borderId="0" xfId="18" applyFont="1" applyFill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indent="3"/>
    </xf>
    <xf numFmtId="0" fontId="0" fillId="0" borderId="0" xfId="0" applyAlignment="1">
      <alignment horizontal="left" vertical="center" indent="4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indent="2"/>
    </xf>
    <xf numFmtId="0" fontId="29" fillId="0" borderId="0" xfId="0" applyFont="1" applyAlignment="1">
      <alignment horizontal="left" vertical="center" indent="2"/>
    </xf>
    <xf numFmtId="0" fontId="18" fillId="0" borderId="0" xfId="0" applyFont="1" applyBorder="1"/>
    <xf numFmtId="3" fontId="18" fillId="0" borderId="0" xfId="0" applyNumberFormat="1" applyFont="1" applyBorder="1"/>
    <xf numFmtId="0" fontId="0" fillId="0" borderId="0" xfId="0" applyAlignment="1">
      <alignment horizontal="right"/>
    </xf>
    <xf numFmtId="0" fontId="18" fillId="0" borderId="0" xfId="0" applyFont="1" applyAlignment="1"/>
    <xf numFmtId="0" fontId="38" fillId="0" borderId="0" xfId="0" applyFont="1" applyAlignment="1">
      <alignment horizontal="right"/>
    </xf>
    <xf numFmtId="0" fontId="0" fillId="0" borderId="0" xfId="0" applyAlignment="1">
      <alignment vertical="top" wrapText="1"/>
    </xf>
    <xf numFmtId="164" fontId="34" fillId="4" borderId="50" xfId="119" applyNumberFormat="1" applyFont="1" applyFill="1" applyBorder="1" applyAlignment="1">
      <alignment vertical="center"/>
    </xf>
    <xf numFmtId="0" fontId="0" fillId="0" borderId="0" xfId="0" applyFill="1"/>
    <xf numFmtId="0" fontId="39" fillId="0" borderId="0" xfId="119" applyFont="1" applyFill="1" applyBorder="1" applyAlignment="1">
      <alignment horizontal="center" vertical="center"/>
    </xf>
    <xf numFmtId="164" fontId="39" fillId="0" borderId="0" xfId="0" applyNumberFormat="1" applyFont="1" applyFill="1" applyBorder="1" applyAlignment="1">
      <alignment horizontal="right"/>
    </xf>
    <xf numFmtId="0" fontId="42" fillId="0" borderId="0" xfId="18" applyFont="1" applyFill="1" applyBorder="1" applyAlignment="1">
      <alignment horizontal="center" vertical="center"/>
    </xf>
    <xf numFmtId="0" fontId="0" fillId="0" borderId="0" xfId="0" applyFill="1" applyBorder="1"/>
    <xf numFmtId="0" fontId="18" fillId="0" borderId="0" xfId="0" applyFont="1" applyAlignment="1">
      <alignment horizontal="center"/>
    </xf>
    <xf numFmtId="3" fontId="18" fillId="0" borderId="0" xfId="0" applyNumberFormat="1" applyFont="1" applyBorder="1" applyAlignment="1">
      <alignment horizontal="right" vertical="center"/>
    </xf>
    <xf numFmtId="3" fontId="11" fillId="0" borderId="0" xfId="0" applyNumberFormat="1" applyFont="1"/>
    <xf numFmtId="3" fontId="18" fillId="0" borderId="0" xfId="0" applyNumberFormat="1" applyFont="1" applyFill="1" applyBorder="1" applyAlignment="1">
      <alignment horizontal="right" vertical="center"/>
    </xf>
    <xf numFmtId="3" fontId="0" fillId="0" borderId="0" xfId="0" applyNumberFormat="1" applyBorder="1"/>
    <xf numFmtId="0" fontId="0" fillId="0" borderId="0" xfId="0" applyBorder="1"/>
    <xf numFmtId="3" fontId="0" fillId="0" borderId="0" xfId="0" applyNumberFormat="1" applyFill="1" applyBorder="1"/>
    <xf numFmtId="0" fontId="18" fillId="0" borderId="0" xfId="0" applyFont="1" applyBorder="1" applyAlignment="1"/>
    <xf numFmtId="166" fontId="11" fillId="0" borderId="0" xfId="0" applyNumberFormat="1" applyFont="1" applyBorder="1"/>
    <xf numFmtId="166" fontId="14" fillId="0" borderId="0" xfId="0" applyNumberFormat="1" applyFont="1" applyBorder="1"/>
    <xf numFmtId="10" fontId="28" fillId="0" borderId="0" xfId="0" applyNumberFormat="1" applyFont="1" applyBorder="1"/>
    <xf numFmtId="0" fontId="11" fillId="0" borderId="0" xfId="0" applyFont="1" applyBorder="1"/>
    <xf numFmtId="0" fontId="14" fillId="0" borderId="0" xfId="0" applyFont="1" applyBorder="1"/>
    <xf numFmtId="0" fontId="28" fillId="0" borderId="0" xfId="0" applyFont="1" applyBorder="1"/>
    <xf numFmtId="10" fontId="11" fillId="0" borderId="0" xfId="0" applyNumberFormat="1" applyFont="1" applyBorder="1"/>
    <xf numFmtId="166" fontId="0" fillId="0" borderId="0" xfId="0" applyNumberFormat="1" applyBorder="1"/>
    <xf numFmtId="0" fontId="20" fillId="0" borderId="0" xfId="0" applyFont="1" applyFill="1" applyBorder="1" applyAlignment="1">
      <alignment horizontal="center" vertical="center" wrapText="1"/>
    </xf>
    <xf numFmtId="0" fontId="22" fillId="0" borderId="0" xfId="118" applyFont="1" applyFill="1" applyBorder="1" applyAlignment="1">
      <alignment horizontal="center" vertical="center" wrapText="1"/>
    </xf>
    <xf numFmtId="0" fontId="49" fillId="0" borderId="0" xfId="0" applyFont="1"/>
    <xf numFmtId="0" fontId="48" fillId="0" borderId="0" xfId="18" applyNumberFormat="1" applyFont="1" applyFill="1" applyBorder="1" applyAlignment="1">
      <alignment horizontal="center" vertical="center"/>
    </xf>
    <xf numFmtId="3" fontId="3" fillId="0" borderId="0" xfId="28" applyNumberFormat="1" applyFont="1" applyFill="1" applyBorder="1" applyAlignment="1">
      <alignment vertical="center"/>
    </xf>
    <xf numFmtId="0" fontId="49" fillId="0" borderId="0" xfId="0" applyFont="1" applyFill="1" applyBorder="1"/>
    <xf numFmtId="164" fontId="53" fillId="0" borderId="0" xfId="18" applyNumberFormat="1" applyFont="1" applyFill="1" applyBorder="1" applyAlignment="1">
      <alignment vertical="center"/>
    </xf>
    <xf numFmtId="0" fontId="35" fillId="0" borderId="0" xfId="18" applyFont="1" applyFill="1" applyBorder="1" applyAlignment="1">
      <alignment vertical="center"/>
    </xf>
    <xf numFmtId="49" fontId="35" fillId="0" borderId="0" xfId="18" quotePrefix="1" applyNumberFormat="1" applyFont="1" applyFill="1" applyBorder="1" applyAlignment="1">
      <alignment horizontal="center" vertical="center"/>
    </xf>
    <xf numFmtId="0" fontId="52" fillId="0" borderId="0" xfId="18" applyFont="1" applyFill="1" applyBorder="1" applyAlignment="1">
      <alignment horizontal="center" vertical="center"/>
    </xf>
    <xf numFmtId="164" fontId="48" fillId="0" borderId="0" xfId="18" applyNumberFormat="1" applyFont="1" applyFill="1" applyBorder="1" applyAlignment="1">
      <alignment vertical="center" wrapText="1"/>
    </xf>
    <xf numFmtId="3" fontId="50" fillId="0" borderId="0" xfId="149" applyNumberFormat="1" applyFont="1" applyFill="1" applyBorder="1" applyAlignment="1">
      <alignment horizontal="center" vertical="center"/>
    </xf>
    <xf numFmtId="3" fontId="50" fillId="0" borderId="0" xfId="29" applyNumberFormat="1" applyFont="1" applyFill="1" applyBorder="1" applyAlignment="1">
      <alignment horizontal="center" vertical="center"/>
    </xf>
    <xf numFmtId="0" fontId="18" fillId="0" borderId="0" xfId="0" applyFont="1" applyFill="1" applyBorder="1"/>
    <xf numFmtId="164" fontId="23" fillId="0" borderId="2" xfId="119" quotePrefix="1" applyNumberFormat="1" applyFont="1" applyFill="1" applyBorder="1" applyAlignment="1">
      <alignment horizontal="right"/>
    </xf>
    <xf numFmtId="164" fontId="23" fillId="0" borderId="2" xfId="119" applyNumberFormat="1" applyFont="1" applyFill="1" applyBorder="1" applyAlignment="1">
      <alignment horizontal="right"/>
    </xf>
    <xf numFmtId="0" fontId="53" fillId="0" borderId="0" xfId="18" applyFont="1" applyFill="1" applyBorder="1" applyAlignment="1">
      <alignment horizontal="left" vertical="center"/>
    </xf>
    <xf numFmtId="171" fontId="35" fillId="0" borderId="0" xfId="18" applyNumberFormat="1" applyFont="1" applyFill="1" applyBorder="1" applyAlignment="1">
      <alignment vertical="center"/>
    </xf>
    <xf numFmtId="164" fontId="32" fillId="0" borderId="51" xfId="18" applyNumberFormat="1" applyFont="1" applyFill="1" applyBorder="1" applyAlignment="1">
      <alignment vertical="center"/>
    </xf>
    <xf numFmtId="165" fontId="32" fillId="0" borderId="51" xfId="18" applyNumberFormat="1" applyFont="1" applyFill="1" applyBorder="1" applyAlignment="1">
      <alignment vertical="center"/>
    </xf>
    <xf numFmtId="0" fontId="52" fillId="0" borderId="0" xfId="149" applyFont="1" applyFill="1" applyBorder="1" applyAlignment="1">
      <alignment horizontal="left" vertical="center" indent="1"/>
    </xf>
    <xf numFmtId="169" fontId="52" fillId="0" borderId="0" xfId="18" applyNumberFormat="1" applyFont="1" applyFill="1" applyBorder="1" applyAlignment="1">
      <alignment horizontal="right"/>
    </xf>
    <xf numFmtId="169" fontId="52" fillId="0" borderId="0" xfId="18" applyNumberFormat="1" applyFont="1" applyFill="1" applyBorder="1" applyAlignment="1"/>
    <xf numFmtId="0" fontId="54" fillId="0" borderId="0" xfId="149" applyFont="1" applyFill="1" applyBorder="1" applyAlignment="1">
      <alignment horizontal="left" vertical="center" indent="2"/>
    </xf>
    <xf numFmtId="169" fontId="54" fillId="0" borderId="0" xfId="18" applyNumberFormat="1" applyFont="1" applyFill="1" applyBorder="1" applyAlignment="1">
      <alignment horizontal="right"/>
    </xf>
    <xf numFmtId="170" fontId="54" fillId="0" borderId="0" xfId="149" applyNumberFormat="1" applyFont="1" applyFill="1" applyBorder="1" applyAlignment="1">
      <alignment horizontal="left" vertical="center" indent="3"/>
    </xf>
    <xf numFmtId="0" fontId="54" fillId="0" borderId="0" xfId="149" applyFont="1" applyFill="1" applyBorder="1" applyAlignment="1">
      <alignment horizontal="left" vertical="center" indent="4"/>
    </xf>
    <xf numFmtId="3" fontId="56" fillId="0" borderId="0" xfId="272" applyNumberFormat="1" applyFont="1" applyFill="1" applyBorder="1" applyAlignment="1">
      <alignment horizontal="right" vertical="center"/>
    </xf>
    <xf numFmtId="0" fontId="52" fillId="0" borderId="0" xfId="18" applyFont="1" applyFill="1" applyBorder="1" applyAlignment="1">
      <alignment horizontal="right" vertical="top" wrapText="1"/>
    </xf>
    <xf numFmtId="0" fontId="52" fillId="0" borderId="0" xfId="18" applyFont="1" applyFill="1" applyBorder="1" applyAlignment="1">
      <alignment horizontal="left" wrapText="1"/>
    </xf>
    <xf numFmtId="0" fontId="2" fillId="0" borderId="0" xfId="18" applyFill="1"/>
    <xf numFmtId="0" fontId="2" fillId="0" borderId="0" xfId="18" applyFill="1" applyBorder="1"/>
    <xf numFmtId="1" fontId="54" fillId="0" borderId="0" xfId="105" applyNumberFormat="1" applyFont="1" applyFill="1" applyBorder="1" applyAlignment="1"/>
    <xf numFmtId="0" fontId="42" fillId="0" borderId="56" xfId="18" applyFont="1" applyFill="1" applyBorder="1" applyAlignment="1">
      <alignment horizontal="center" vertical="center"/>
    </xf>
    <xf numFmtId="0" fontId="53" fillId="0" borderId="0" xfId="18" applyFont="1" applyFill="1" applyBorder="1" applyAlignment="1">
      <alignment horizontal="center" vertical="center"/>
    </xf>
    <xf numFmtId="0" fontId="0" fillId="0" borderId="0" xfId="0" applyAlignment="1"/>
    <xf numFmtId="0" fontId="35" fillId="0" borderId="0" xfId="18" quotePrefix="1" applyFont="1" applyFill="1" applyBorder="1" applyAlignment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20" fillId="0" borderId="0" xfId="18" applyFont="1" applyFill="1" applyBorder="1" applyAlignment="1">
      <alignment vertical="center" wrapText="1"/>
    </xf>
    <xf numFmtId="0" fontId="20" fillId="0" borderId="0" xfId="18" applyFont="1" applyFill="1" applyBorder="1" applyAlignment="1">
      <alignment horizontal="center" vertical="center"/>
    </xf>
    <xf numFmtId="0" fontId="39" fillId="3" borderId="2" xfId="0" applyFont="1" applyFill="1" applyBorder="1" applyAlignment="1">
      <alignment horizontal="center" vertical="center"/>
    </xf>
    <xf numFmtId="0" fontId="51" fillId="0" borderId="0" xfId="0" applyFont="1"/>
    <xf numFmtId="0" fontId="59" fillId="0" borderId="11" xfId="18" applyFont="1" applyFill="1" applyBorder="1" applyAlignment="1">
      <alignment horizontal="center"/>
    </xf>
    <xf numFmtId="0" fontId="59" fillId="0" borderId="56" xfId="18" applyFont="1" applyFill="1" applyBorder="1" applyAlignment="1">
      <alignment horizontal="center"/>
    </xf>
    <xf numFmtId="0" fontId="59" fillId="0" borderId="11" xfId="18" applyFont="1" applyFill="1" applyBorder="1" applyAlignment="1">
      <alignment horizontal="center" vertical="center"/>
    </xf>
    <xf numFmtId="0" fontId="59" fillId="0" borderId="56" xfId="18" applyFont="1" applyFill="1" applyBorder="1" applyAlignment="1">
      <alignment horizontal="center" vertical="center"/>
    </xf>
    <xf numFmtId="165" fontId="42" fillId="0" borderId="11" xfId="18" applyNumberFormat="1" applyFont="1" applyFill="1" applyBorder="1" applyAlignment="1">
      <alignment horizontal="center" vertical="center"/>
    </xf>
    <xf numFmtId="165" fontId="42" fillId="0" borderId="57" xfId="18" applyNumberFormat="1" applyFont="1" applyFill="1" applyBorder="1" applyAlignment="1">
      <alignment horizontal="center" vertical="center"/>
    </xf>
    <xf numFmtId="165" fontId="59" fillId="0" borderId="11" xfId="0" applyNumberFormat="1" applyFont="1" applyFill="1" applyBorder="1" applyAlignment="1">
      <alignment horizontal="center" vertical="center"/>
    </xf>
    <xf numFmtId="170" fontId="0" fillId="0" borderId="0" xfId="0" applyNumberFormat="1"/>
    <xf numFmtId="0" fontId="0" fillId="0" borderId="0" xfId="0" applyNumberFormat="1"/>
    <xf numFmtId="43" fontId="18" fillId="0" borderId="0" xfId="275" applyFont="1" applyFill="1" applyBorder="1" applyAlignment="1">
      <alignment horizontal="right" vertical="center"/>
    </xf>
    <xf numFmtId="9" fontId="18" fillId="0" borderId="0" xfId="0" applyNumberFormat="1" applyFont="1"/>
    <xf numFmtId="164" fontId="32" fillId="0" borderId="5" xfId="18" applyNumberFormat="1" applyFont="1" applyFill="1" applyBorder="1" applyAlignment="1">
      <alignment vertical="center"/>
    </xf>
    <xf numFmtId="165" fontId="32" fillId="0" borderId="5" xfId="18" applyNumberFormat="1" applyFont="1" applyFill="1" applyBorder="1" applyAlignment="1">
      <alignment vertical="center"/>
    </xf>
    <xf numFmtId="165" fontId="59" fillId="0" borderId="11" xfId="18" applyNumberFormat="1" applyFont="1" applyFill="1" applyBorder="1" applyAlignment="1">
      <alignment horizontal="center"/>
    </xf>
    <xf numFmtId="0" fontId="58" fillId="0" borderId="0" xfId="0" applyFont="1" applyFill="1" applyBorder="1" applyAlignment="1">
      <alignment horizontal="center" vertical="top" wrapText="1"/>
    </xf>
    <xf numFmtId="0" fontId="57" fillId="0" borderId="0" xfId="0" applyFont="1" applyFill="1" applyBorder="1" applyAlignment="1">
      <alignment horizontal="right" vertical="top"/>
    </xf>
    <xf numFmtId="0" fontId="58" fillId="0" borderId="0" xfId="0" applyFont="1" applyFill="1" applyBorder="1" applyAlignment="1">
      <alignment vertical="top" wrapText="1"/>
    </xf>
    <xf numFmtId="0" fontId="0" fillId="0" borderId="0" xfId="0" applyBorder="1" applyAlignment="1">
      <alignment wrapText="1"/>
    </xf>
    <xf numFmtId="0" fontId="11" fillId="0" borderId="0" xfId="0" applyFont="1" applyFill="1" applyBorder="1"/>
    <xf numFmtId="0" fontId="60" fillId="0" borderId="0" xfId="18" applyFont="1"/>
    <xf numFmtId="165" fontId="42" fillId="0" borderId="0" xfId="18" applyNumberFormat="1" applyFont="1" applyFill="1" applyBorder="1" applyAlignment="1">
      <alignment horizontal="center" vertical="center"/>
    </xf>
    <xf numFmtId="0" fontId="0" fillId="0" borderId="0" xfId="0"/>
    <xf numFmtId="4" fontId="13" fillId="0" borderId="0" xfId="0" applyNumberFormat="1" applyFont="1" applyFill="1" applyBorder="1" applyAlignment="1">
      <alignment horizontal="right"/>
    </xf>
    <xf numFmtId="2" fontId="13" fillId="0" borderId="0" xfId="0" applyNumberFormat="1" applyFont="1" applyFill="1" applyBorder="1" applyAlignment="1">
      <alignment horizontal="right"/>
    </xf>
    <xf numFmtId="164" fontId="11" fillId="0" borderId="0" xfId="0" applyNumberFormat="1" applyFont="1"/>
    <xf numFmtId="164" fontId="0" fillId="0" borderId="0" xfId="0" applyNumberFormat="1" applyFill="1" applyBorder="1" applyAlignment="1"/>
    <xf numFmtId="0" fontId="0" fillId="0" borderId="0" xfId="0" applyBorder="1" applyAlignment="1">
      <alignment vertical="center"/>
    </xf>
    <xf numFmtId="0" fontId="61" fillId="0" borderId="0" xfId="0" applyFont="1" applyAlignment="1"/>
    <xf numFmtId="0" fontId="62" fillId="0" borderId="0" xfId="0" applyFont="1" applyAlignment="1"/>
    <xf numFmtId="0" fontId="61" fillId="0" borderId="0" xfId="0" applyFont="1"/>
    <xf numFmtId="0" fontId="13" fillId="4" borderId="60" xfId="0" applyFont="1" applyFill="1" applyBorder="1"/>
    <xf numFmtId="0" fontId="32" fillId="4" borderId="61" xfId="0" applyFont="1" applyFill="1" applyBorder="1" applyAlignment="1">
      <alignment horizontal="center"/>
    </xf>
    <xf numFmtId="0" fontId="11" fillId="0" borderId="0" xfId="0" applyFont="1" applyFill="1"/>
    <xf numFmtId="0" fontId="14" fillId="0" borderId="0" xfId="0" applyFont="1" applyAlignment="1">
      <alignment horizontal="center"/>
    </xf>
    <xf numFmtId="0" fontId="12" fillId="0" borderId="0" xfId="18" applyFont="1" applyFill="1" applyBorder="1" applyAlignment="1">
      <alignment horizontal="center" vertical="center"/>
    </xf>
    <xf numFmtId="44" fontId="12" fillId="0" borderId="55" xfId="124" applyFont="1" applyFill="1" applyBorder="1" applyAlignment="1">
      <alignment horizontal="center" vertical="center" wrapText="1"/>
    </xf>
    <xf numFmtId="0" fontId="14" fillId="6" borderId="62" xfId="0" applyFont="1" applyFill="1" applyBorder="1" applyAlignment="1">
      <alignment horizontal="center" vertical="center"/>
    </xf>
    <xf numFmtId="0" fontId="14" fillId="6" borderId="63" xfId="0" applyFont="1" applyFill="1" applyBorder="1" applyAlignment="1">
      <alignment horizontal="center" vertical="center"/>
    </xf>
    <xf numFmtId="0" fontId="14" fillId="6" borderId="64" xfId="0" applyFont="1" applyFill="1" applyBorder="1" applyAlignment="1">
      <alignment horizontal="center" vertical="center"/>
    </xf>
    <xf numFmtId="0" fontId="36" fillId="6" borderId="65" xfId="28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center"/>
    </xf>
    <xf numFmtId="1" fontId="14" fillId="6" borderId="66" xfId="0" applyNumberFormat="1" applyFont="1" applyFill="1" applyBorder="1" applyAlignment="1">
      <alignment horizontal="center"/>
    </xf>
    <xf numFmtId="0" fontId="36" fillId="6" borderId="13" xfId="28" applyFont="1" applyFill="1" applyBorder="1" applyAlignment="1">
      <alignment horizontal="center" vertical="center"/>
    </xf>
    <xf numFmtId="1" fontId="14" fillId="6" borderId="15" xfId="0" applyNumberFormat="1" applyFont="1" applyFill="1" applyBorder="1" applyAlignment="1">
      <alignment horizontal="center"/>
    </xf>
    <xf numFmtId="0" fontId="45" fillId="0" borderId="0" xfId="0" applyFont="1" applyAlignment="1">
      <alignment vertical="center"/>
    </xf>
    <xf numFmtId="0" fontId="64" fillId="0" borderId="0" xfId="18" applyFont="1"/>
    <xf numFmtId="0" fontId="0" fillId="0" borderId="0" xfId="0" applyBorder="1" applyAlignment="1"/>
    <xf numFmtId="0" fontId="38" fillId="0" borderId="0" xfId="0" applyFont="1" applyBorder="1" applyAlignment="1">
      <alignment vertical="center"/>
    </xf>
    <xf numFmtId="0" fontId="0" fillId="0" borderId="0" xfId="0" applyFont="1" applyBorder="1" applyAlignment="1"/>
    <xf numFmtId="0" fontId="18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Fill="1" applyBorder="1" applyAlignment="1">
      <alignment horizontal="right"/>
    </xf>
    <xf numFmtId="3" fontId="26" fillId="4" borderId="11" xfId="0" applyNumberFormat="1" applyFont="1" applyFill="1" applyBorder="1" applyAlignment="1">
      <alignment horizontal="right" vertical="center"/>
    </xf>
    <xf numFmtId="3" fontId="26" fillId="4" borderId="72" xfId="0" applyNumberFormat="1" applyFont="1" applyFill="1" applyBorder="1" applyAlignment="1">
      <alignment horizontal="right" vertical="center"/>
    </xf>
    <xf numFmtId="3" fontId="66" fillId="4" borderId="11" xfId="272" applyNumberFormat="1" applyFont="1" applyFill="1" applyBorder="1" applyAlignment="1">
      <alignment horizontal="right" vertical="center"/>
    </xf>
    <xf numFmtId="3" fontId="66" fillId="4" borderId="70" xfId="272" applyNumberFormat="1" applyFont="1" applyFill="1" applyBorder="1" applyAlignment="1">
      <alignment horizontal="right" vertical="center"/>
    </xf>
    <xf numFmtId="0" fontId="46" fillId="4" borderId="69" xfId="119" quotePrefix="1" applyFont="1" applyFill="1" applyBorder="1" applyAlignment="1">
      <alignment horizontal="left" vertical="center" wrapText="1"/>
    </xf>
    <xf numFmtId="164" fontId="23" fillId="4" borderId="11" xfId="0" applyNumberFormat="1" applyFont="1" applyFill="1" applyBorder="1" applyAlignment="1">
      <alignment horizontal="right" vertical="center"/>
    </xf>
    <xf numFmtId="164" fontId="23" fillId="4" borderId="70" xfId="0" applyNumberFormat="1" applyFont="1" applyFill="1" applyBorder="1" applyAlignment="1">
      <alignment horizontal="right" vertical="center"/>
    </xf>
    <xf numFmtId="0" fontId="46" fillId="4" borderId="71" xfId="119" quotePrefix="1" applyFont="1" applyFill="1" applyBorder="1" applyAlignment="1">
      <alignment horizontal="left" vertical="center" wrapText="1"/>
    </xf>
    <xf numFmtId="164" fontId="23" fillId="4" borderId="72" xfId="0" applyNumberFormat="1" applyFont="1" applyFill="1" applyBorder="1" applyAlignment="1">
      <alignment horizontal="right" vertical="center"/>
    </xf>
    <xf numFmtId="164" fontId="23" fillId="4" borderId="73" xfId="0" applyNumberFormat="1" applyFont="1" applyFill="1" applyBorder="1" applyAlignment="1">
      <alignment horizontal="right" vertical="center"/>
    </xf>
    <xf numFmtId="0" fontId="24" fillId="0" borderId="0" xfId="0" applyFont="1" applyAlignment="1">
      <alignment horizontal="right" vertical="top"/>
    </xf>
    <xf numFmtId="0" fontId="18" fillId="0" borderId="0" xfId="0" applyFont="1" applyAlignment="1">
      <alignment vertical="top"/>
    </xf>
    <xf numFmtId="164" fontId="39" fillId="3" borderId="2" xfId="119" applyNumberFormat="1" applyFont="1" applyFill="1" applyBorder="1" applyAlignment="1">
      <alignment horizontal="center" vertical="center"/>
    </xf>
    <xf numFmtId="164" fontId="39" fillId="3" borderId="2" xfId="119" applyNumberFormat="1" applyFont="1" applyFill="1" applyBorder="1" applyAlignment="1">
      <alignment horizontal="left"/>
    </xf>
    <xf numFmtId="0" fontId="39" fillId="3" borderId="80" xfId="118" applyFont="1" applyFill="1" applyBorder="1" applyAlignment="1">
      <alignment horizontal="center" vertical="center" wrapText="1"/>
    </xf>
    <xf numFmtId="0" fontId="22" fillId="3" borderId="80" xfId="118" applyFont="1" applyFill="1" applyBorder="1" applyAlignment="1">
      <alignment horizontal="center" vertical="center" wrapText="1"/>
    </xf>
    <xf numFmtId="0" fontId="22" fillId="3" borderId="79" xfId="118" applyFont="1" applyFill="1" applyBorder="1" applyAlignment="1">
      <alignment horizontal="center" vertical="center" wrapText="1"/>
    </xf>
    <xf numFmtId="0" fontId="39" fillId="3" borderId="84" xfId="118" applyFont="1" applyFill="1" applyBorder="1" applyAlignment="1">
      <alignment horizontal="center" vertical="center" wrapText="1"/>
    </xf>
    <xf numFmtId="0" fontId="22" fillId="3" borderId="85" xfId="118" applyFont="1" applyFill="1" applyBorder="1" applyAlignment="1">
      <alignment horizontal="center" vertical="center" wrapText="1"/>
    </xf>
    <xf numFmtId="0" fontId="22" fillId="3" borderId="86" xfId="118" applyFont="1" applyFill="1" applyBorder="1" applyAlignment="1">
      <alignment horizontal="center" vertical="center" wrapText="1"/>
    </xf>
    <xf numFmtId="0" fontId="18" fillId="0" borderId="0" xfId="0" applyFont="1" applyAlignment="1">
      <alignment vertical="top" wrapText="1"/>
    </xf>
    <xf numFmtId="0" fontId="30" fillId="3" borderId="89" xfId="118" applyFont="1" applyFill="1" applyBorder="1" applyAlignment="1">
      <alignment horizontal="center" vertical="center" wrapText="1"/>
    </xf>
    <xf numFmtId="0" fontId="22" fillId="3" borderId="89" xfId="118" applyFont="1" applyFill="1" applyBorder="1" applyAlignment="1">
      <alignment horizontal="center" vertical="center" wrapText="1"/>
    </xf>
    <xf numFmtId="0" fontId="22" fillId="3" borderId="90" xfId="118" applyFont="1" applyFill="1" applyBorder="1" applyAlignment="1">
      <alignment horizontal="center" vertical="center" wrapText="1"/>
    </xf>
    <xf numFmtId="166" fontId="18" fillId="0" borderId="0" xfId="0" applyNumberFormat="1" applyFont="1" applyAlignment="1">
      <alignment horizontal="right"/>
    </xf>
    <xf numFmtId="166" fontId="24" fillId="0" borderId="0" xfId="0" applyNumberFormat="1" applyFont="1" applyAlignment="1">
      <alignment horizontal="right"/>
    </xf>
    <xf numFmtId="0" fontId="39" fillId="3" borderId="89" xfId="118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49" fontId="12" fillId="3" borderId="2" xfId="0" quotePrefix="1" applyNumberFormat="1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39" fillId="3" borderId="11" xfId="0" applyFont="1" applyFill="1" applyBorder="1" applyAlignment="1">
      <alignment horizontal="center" vertical="center"/>
    </xf>
    <xf numFmtId="0" fontId="39" fillId="3" borderId="11" xfId="0" applyFont="1" applyFill="1" applyBorder="1" applyAlignment="1">
      <alignment horizontal="centerContinuous"/>
    </xf>
    <xf numFmtId="0" fontId="39" fillId="3" borderId="70" xfId="0" applyFont="1" applyFill="1" applyBorder="1" applyAlignment="1">
      <alignment horizontal="centerContinuous"/>
    </xf>
    <xf numFmtId="3" fontId="23" fillId="0" borderId="11" xfId="0" applyNumberFormat="1" applyFont="1" applyBorder="1" applyAlignment="1">
      <alignment horizontal="right"/>
    </xf>
    <xf numFmtId="164" fontId="23" fillId="0" borderId="11" xfId="0" applyNumberFormat="1" applyFont="1" applyBorder="1" applyAlignment="1">
      <alignment horizontal="right"/>
    </xf>
    <xf numFmtId="164" fontId="23" fillId="0" borderId="70" xfId="0" applyNumberFormat="1" applyFont="1" applyBorder="1" applyAlignment="1">
      <alignment horizontal="right"/>
    </xf>
    <xf numFmtId="3" fontId="23" fillId="4" borderId="11" xfId="272" applyNumberFormat="1" applyFont="1" applyFill="1" applyBorder="1" applyAlignment="1">
      <alignment horizontal="right" vertical="center"/>
    </xf>
    <xf numFmtId="3" fontId="23" fillId="4" borderId="70" xfId="272" applyNumberFormat="1" applyFont="1" applyFill="1" applyBorder="1" applyAlignment="1">
      <alignment horizontal="right" vertical="center"/>
    </xf>
    <xf numFmtId="164" fontId="39" fillId="3" borderId="72" xfId="0" applyNumberFormat="1" applyFont="1" applyFill="1" applyBorder="1"/>
    <xf numFmtId="164" fontId="39" fillId="3" borderId="73" xfId="0" applyNumberFormat="1" applyFont="1" applyFill="1" applyBorder="1"/>
    <xf numFmtId="0" fontId="39" fillId="3" borderId="70" xfId="0" applyFont="1" applyFill="1" applyBorder="1" applyAlignment="1">
      <alignment horizontal="center" vertical="center"/>
    </xf>
    <xf numFmtId="3" fontId="23" fillId="0" borderId="70" xfId="0" applyNumberFormat="1" applyFont="1" applyBorder="1" applyAlignment="1">
      <alignment horizontal="right"/>
    </xf>
    <xf numFmtId="3" fontId="39" fillId="3" borderId="72" xfId="0" applyNumberFormat="1" applyFont="1" applyFill="1" applyBorder="1" applyAlignment="1">
      <alignment horizontal="right"/>
    </xf>
    <xf numFmtId="3" fontId="39" fillId="3" borderId="73" xfId="0" applyNumberFormat="1" applyFont="1" applyFill="1" applyBorder="1" applyAlignment="1">
      <alignment horizontal="right"/>
    </xf>
    <xf numFmtId="0" fontId="46" fillId="4" borderId="11" xfId="119" quotePrefix="1" applyFont="1" applyFill="1" applyBorder="1" applyAlignment="1">
      <alignment horizontal="left" vertical="center" wrapText="1"/>
    </xf>
    <xf numFmtId="0" fontId="24" fillId="3" borderId="11" xfId="0" applyFont="1" applyFill="1" applyBorder="1" applyAlignment="1">
      <alignment horizontal="center" vertical="center" wrapText="1"/>
    </xf>
    <xf numFmtId="164" fontId="24" fillId="3" borderId="11" xfId="0" applyNumberFormat="1" applyFont="1" applyFill="1" applyBorder="1"/>
    <xf numFmtId="0" fontId="26" fillId="4" borderId="69" xfId="273" quotePrefix="1" applyFont="1" applyFill="1" applyBorder="1" applyAlignment="1">
      <alignment horizontal="left" vertical="center"/>
    </xf>
    <xf numFmtId="3" fontId="65" fillId="4" borderId="11" xfId="273" applyNumberFormat="1" applyFont="1" applyFill="1" applyBorder="1" applyAlignment="1">
      <alignment horizontal="right" vertical="center"/>
    </xf>
    <xf numFmtId="3" fontId="65" fillId="4" borderId="70" xfId="273" applyNumberFormat="1" applyFont="1" applyFill="1" applyBorder="1" applyAlignment="1">
      <alignment horizontal="right" vertical="center"/>
    </xf>
    <xf numFmtId="0" fontId="22" fillId="3" borderId="67" xfId="0" applyFont="1" applyFill="1" applyBorder="1" applyAlignment="1">
      <alignment horizontal="center" vertical="center"/>
    </xf>
    <xf numFmtId="0" fontId="67" fillId="7" borderId="68" xfId="271" applyFont="1" applyFill="1" applyBorder="1" applyAlignment="1">
      <alignment horizontal="center" vertical="center" wrapText="1"/>
    </xf>
    <xf numFmtId="0" fontId="67" fillId="7" borderId="74" xfId="271" applyFont="1" applyFill="1" applyBorder="1" applyAlignment="1">
      <alignment horizontal="center" vertical="center" wrapText="1"/>
    </xf>
    <xf numFmtId="3" fontId="26" fillId="4" borderId="91" xfId="0" applyNumberFormat="1" applyFont="1" applyFill="1" applyBorder="1" applyAlignment="1">
      <alignment horizontal="right" vertical="center"/>
    </xf>
    <xf numFmtId="3" fontId="66" fillId="4" borderId="91" xfId="272" applyNumberFormat="1" applyFont="1" applyFill="1" applyBorder="1" applyAlignment="1">
      <alignment horizontal="right" vertical="center"/>
    </xf>
    <xf numFmtId="3" fontId="66" fillId="4" borderId="92" xfId="272" applyNumberFormat="1" applyFont="1" applyFill="1" applyBorder="1" applyAlignment="1">
      <alignment horizontal="right" vertical="center"/>
    </xf>
    <xf numFmtId="0" fontId="39" fillId="3" borderId="71" xfId="0" applyFont="1" applyFill="1" applyBorder="1" applyAlignment="1">
      <alignment horizontal="center" vertical="center" wrapText="1"/>
    </xf>
    <xf numFmtId="164" fontId="23" fillId="4" borderId="11" xfId="0" applyNumberFormat="1" applyFont="1" applyFill="1" applyBorder="1" applyAlignment="1">
      <alignment horizontal="right"/>
    </xf>
    <xf numFmtId="164" fontId="23" fillId="4" borderId="70" xfId="0" applyNumberFormat="1" applyFont="1" applyFill="1" applyBorder="1" applyAlignment="1">
      <alignment horizontal="right"/>
    </xf>
    <xf numFmtId="164" fontId="23" fillId="4" borderId="72" xfId="0" applyNumberFormat="1" applyFont="1" applyFill="1" applyBorder="1" applyAlignment="1">
      <alignment horizontal="right"/>
    </xf>
    <xf numFmtId="164" fontId="23" fillId="4" borderId="73" xfId="0" applyNumberFormat="1" applyFont="1" applyFill="1" applyBorder="1" applyAlignment="1">
      <alignment horizontal="right"/>
    </xf>
    <xf numFmtId="0" fontId="46" fillId="4" borderId="93" xfId="119" quotePrefix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22" fillId="3" borderId="69" xfId="118" applyFont="1" applyFill="1" applyBorder="1" applyAlignment="1">
      <alignment horizontal="center" vertical="center" wrapText="1"/>
    </xf>
    <xf numFmtId="0" fontId="22" fillId="3" borderId="11" xfId="118" applyFont="1" applyFill="1" applyBorder="1" applyAlignment="1">
      <alignment horizontal="center" vertical="center" wrapText="1"/>
    </xf>
    <xf numFmtId="0" fontId="22" fillId="3" borderId="70" xfId="118" applyFont="1" applyFill="1" applyBorder="1" applyAlignment="1">
      <alignment horizontal="center" vertical="center" wrapText="1"/>
    </xf>
    <xf numFmtId="0" fontId="18" fillId="0" borderId="69" xfId="0" applyFont="1" applyBorder="1" applyAlignment="1">
      <alignment horizontal="center" vertical="center"/>
    </xf>
    <xf numFmtId="3" fontId="18" fillId="0" borderId="11" xfId="0" applyNumberFormat="1" applyFont="1" applyBorder="1" applyAlignment="1">
      <alignment horizontal="right" vertical="center"/>
    </xf>
    <xf numFmtId="3" fontId="18" fillId="0" borderId="70" xfId="0" applyNumberFormat="1" applyFont="1" applyBorder="1" applyAlignment="1">
      <alignment horizontal="right" vertical="center"/>
    </xf>
    <xf numFmtId="3" fontId="23" fillId="0" borderId="70" xfId="0" applyNumberFormat="1" applyFont="1" applyFill="1" applyBorder="1" applyAlignment="1">
      <alignment horizontal="right" vertical="center"/>
    </xf>
    <xf numFmtId="0" fontId="23" fillId="0" borderId="69" xfId="0" applyFont="1" applyBorder="1" applyAlignment="1">
      <alignment horizontal="center" vertical="center"/>
    </xf>
    <xf numFmtId="164" fontId="27" fillId="5" borderId="70" xfId="0" applyNumberFormat="1" applyFont="1" applyFill="1" applyBorder="1" applyAlignment="1">
      <alignment horizontal="right" vertical="center"/>
    </xf>
    <xf numFmtId="0" fontId="18" fillId="4" borderId="69" xfId="0" applyFont="1" applyFill="1" applyBorder="1" applyAlignment="1">
      <alignment horizontal="center" vertical="center"/>
    </xf>
    <xf numFmtId="164" fontId="26" fillId="0" borderId="70" xfId="118" applyNumberFormat="1" applyFont="1" applyFill="1" applyBorder="1" applyAlignment="1">
      <alignment horizontal="right" vertical="center"/>
    </xf>
    <xf numFmtId="164" fontId="26" fillId="0" borderId="70" xfId="40" applyNumberFormat="1" applyFont="1" applyFill="1" applyBorder="1" applyAlignment="1">
      <alignment horizontal="right" vertical="center"/>
    </xf>
    <xf numFmtId="0" fontId="18" fillId="4" borderId="71" xfId="0" applyFont="1" applyFill="1" applyBorder="1" applyAlignment="1">
      <alignment horizontal="center" vertical="center"/>
    </xf>
    <xf numFmtId="3" fontId="18" fillId="0" borderId="72" xfId="0" applyNumberFormat="1" applyFont="1" applyBorder="1" applyAlignment="1">
      <alignment horizontal="right" vertical="center"/>
    </xf>
    <xf numFmtId="164" fontId="26" fillId="0" borderId="73" xfId="40" applyNumberFormat="1" applyFont="1" applyFill="1" applyBorder="1" applyAlignment="1">
      <alignment horizontal="right" vertical="center"/>
    </xf>
    <xf numFmtId="3" fontId="27" fillId="5" borderId="70" xfId="0" applyNumberFormat="1" applyFont="1" applyFill="1" applyBorder="1" applyAlignment="1">
      <alignment horizontal="right" vertical="center"/>
    </xf>
    <xf numFmtId="3" fontId="26" fillId="0" borderId="70" xfId="118" applyNumberFormat="1" applyFont="1" applyFill="1" applyBorder="1" applyAlignment="1">
      <alignment horizontal="right" vertical="center"/>
    </xf>
    <xf numFmtId="3" fontId="26" fillId="0" borderId="70" xfId="40" applyNumberFormat="1" applyFont="1" applyFill="1" applyBorder="1" applyAlignment="1">
      <alignment horizontal="right" vertical="center"/>
    </xf>
    <xf numFmtId="3" fontId="18" fillId="4" borderId="11" xfId="0" applyNumberFormat="1" applyFont="1" applyFill="1" applyBorder="1" applyAlignment="1">
      <alignment horizontal="right" vertical="center"/>
    </xf>
    <xf numFmtId="3" fontId="18" fillId="4" borderId="72" xfId="0" applyNumberFormat="1" applyFont="1" applyFill="1" applyBorder="1" applyAlignment="1">
      <alignment horizontal="right" vertical="center"/>
    </xf>
    <xf numFmtId="3" fontId="18" fillId="0" borderId="73" xfId="0" applyNumberFormat="1" applyFont="1" applyBorder="1" applyAlignment="1">
      <alignment horizontal="right" vertical="center"/>
    </xf>
    <xf numFmtId="0" fontId="39" fillId="3" borderId="67" xfId="118" applyFont="1" applyFill="1" applyBorder="1" applyAlignment="1">
      <alignment horizontal="center" vertical="center" wrapText="1"/>
    </xf>
    <xf numFmtId="0" fontId="39" fillId="3" borderId="68" xfId="118" applyFont="1" applyFill="1" applyBorder="1" applyAlignment="1">
      <alignment horizontal="center" vertical="center" wrapText="1"/>
    </xf>
    <xf numFmtId="0" fontId="39" fillId="3" borderId="74" xfId="118" applyFont="1" applyFill="1" applyBorder="1" applyAlignment="1">
      <alignment horizontal="center" vertical="center" wrapText="1"/>
    </xf>
    <xf numFmtId="0" fontId="39" fillId="3" borderId="69" xfId="0" applyFont="1" applyFill="1" applyBorder="1" applyAlignment="1">
      <alignment vertical="center" wrapText="1"/>
    </xf>
    <xf numFmtId="3" fontId="39" fillId="3" borderId="11" xfId="0" applyNumberFormat="1" applyFont="1" applyFill="1" applyBorder="1" applyAlignment="1">
      <alignment vertical="center"/>
    </xf>
    <xf numFmtId="3" fontId="30" fillId="3" borderId="11" xfId="0" applyNumberFormat="1" applyFont="1" applyFill="1" applyBorder="1" applyAlignment="1">
      <alignment vertical="center"/>
    </xf>
    <xf numFmtId="3" fontId="30" fillId="3" borderId="70" xfId="0" applyNumberFormat="1" applyFont="1" applyFill="1" applyBorder="1" applyAlignment="1">
      <alignment vertical="center"/>
    </xf>
    <xf numFmtId="0" fontId="39" fillId="3" borderId="71" xfId="0" applyFont="1" applyFill="1" applyBorder="1" applyAlignment="1">
      <alignment vertical="center" wrapText="1"/>
    </xf>
    <xf numFmtId="3" fontId="39" fillId="3" borderId="72" xfId="0" applyNumberFormat="1" applyFont="1" applyFill="1" applyBorder="1" applyAlignment="1">
      <alignment vertical="center"/>
    </xf>
    <xf numFmtId="3" fontId="39" fillId="3" borderId="72" xfId="0" applyNumberFormat="1" applyFont="1" applyFill="1" applyBorder="1" applyAlignment="1">
      <alignment vertical="center" wrapText="1"/>
    </xf>
    <xf numFmtId="3" fontId="39" fillId="3" borderId="73" xfId="0" applyNumberFormat="1" applyFont="1" applyFill="1" applyBorder="1" applyAlignment="1">
      <alignment vertical="center" wrapText="1"/>
    </xf>
    <xf numFmtId="3" fontId="18" fillId="4" borderId="70" xfId="0" applyNumberFormat="1" applyFont="1" applyFill="1" applyBorder="1" applyAlignment="1">
      <alignment horizontal="right" vertical="center"/>
    </xf>
    <xf numFmtId="0" fontId="39" fillId="3" borderId="69" xfId="0" applyFont="1" applyFill="1" applyBorder="1" applyAlignment="1">
      <alignment horizontal="center" vertical="center" wrapText="1"/>
    </xf>
    <xf numFmtId="10" fontId="18" fillId="0" borderId="0" xfId="0" applyNumberFormat="1" applyFont="1" applyAlignment="1">
      <alignment horizontal="center"/>
    </xf>
    <xf numFmtId="166" fontId="0" fillId="0" borderId="0" xfId="0" applyNumberFormat="1"/>
    <xf numFmtId="0" fontId="12" fillId="4" borderId="95" xfId="0" applyFont="1" applyFill="1" applyBorder="1"/>
    <xf numFmtId="49" fontId="13" fillId="4" borderId="96" xfId="0" quotePrefix="1" applyNumberFormat="1" applyFont="1" applyFill="1" applyBorder="1" applyAlignment="1">
      <alignment horizontal="center"/>
    </xf>
    <xf numFmtId="165" fontId="34" fillId="4" borderId="96" xfId="0" applyNumberFormat="1" applyFont="1" applyFill="1" applyBorder="1"/>
    <xf numFmtId="165" fontId="34" fillId="4" borderId="96" xfId="0" applyNumberFormat="1" applyFont="1" applyFill="1" applyBorder="1" applyAlignment="1">
      <alignment vertical="center"/>
    </xf>
    <xf numFmtId="165" fontId="34" fillId="4" borderId="96" xfId="119" applyNumberFormat="1" applyFont="1" applyFill="1" applyBorder="1" applyAlignment="1">
      <alignment vertical="center"/>
    </xf>
    <xf numFmtId="165" fontId="34" fillId="0" borderId="96" xfId="119" applyNumberFormat="1" applyFont="1" applyFill="1" applyBorder="1" applyAlignment="1">
      <alignment vertical="center"/>
    </xf>
    <xf numFmtId="165" fontId="34" fillId="4" borderId="97" xfId="119" applyNumberFormat="1" applyFont="1" applyFill="1" applyBorder="1" applyAlignment="1">
      <alignment vertical="center"/>
    </xf>
    <xf numFmtId="0" fontId="12" fillId="3" borderId="2" xfId="0" applyFont="1" applyFill="1" applyBorder="1" applyAlignment="1">
      <alignment horizontal="center" vertical="center"/>
    </xf>
    <xf numFmtId="0" fontId="27" fillId="0" borderId="0" xfId="0" applyFont="1" applyAlignment="1">
      <alignment horizontal="left"/>
    </xf>
    <xf numFmtId="164" fontId="68" fillId="3" borderId="75" xfId="18" applyNumberFormat="1" applyFont="1" applyFill="1" applyBorder="1" applyAlignment="1">
      <alignment horizontal="center" vertical="center" wrapText="1"/>
    </xf>
    <xf numFmtId="0" fontId="68" fillId="3" borderId="76" xfId="18" applyNumberFormat="1" applyFont="1" applyFill="1" applyBorder="1" applyAlignment="1">
      <alignment horizontal="center" vertical="center"/>
    </xf>
    <xf numFmtId="0" fontId="68" fillId="3" borderId="98" xfId="18" applyNumberFormat="1" applyFont="1" applyFill="1" applyBorder="1" applyAlignment="1">
      <alignment horizontal="center" vertical="center"/>
    </xf>
    <xf numFmtId="3" fontId="20" fillId="4" borderId="75" xfId="28" applyNumberFormat="1" applyFont="1" applyFill="1" applyBorder="1" applyAlignment="1">
      <alignment vertical="center"/>
    </xf>
    <xf numFmtId="3" fontId="20" fillId="4" borderId="76" xfId="149" applyNumberFormat="1" applyFont="1" applyFill="1" applyBorder="1" applyAlignment="1">
      <alignment vertical="center"/>
    </xf>
    <xf numFmtId="3" fontId="20" fillId="4" borderId="98" xfId="29" applyNumberFormat="1" applyFont="1" applyFill="1" applyBorder="1" applyAlignment="1">
      <alignment vertical="center"/>
    </xf>
    <xf numFmtId="0" fontId="18" fillId="4" borderId="75" xfId="149" applyFont="1" applyFill="1" applyBorder="1" applyAlignment="1">
      <alignment vertical="center"/>
    </xf>
    <xf numFmtId="3" fontId="23" fillId="4" borderId="76" xfId="28" applyNumberFormat="1" applyFont="1" applyFill="1" applyBorder="1" applyAlignment="1">
      <alignment vertical="center"/>
    </xf>
    <xf numFmtId="3" fontId="23" fillId="4" borderId="76" xfId="149" applyNumberFormat="1" applyFont="1" applyFill="1" applyBorder="1" applyAlignment="1">
      <alignment vertical="center"/>
    </xf>
    <xf numFmtId="3" fontId="23" fillId="4" borderId="76" xfId="29" applyNumberFormat="1" applyFont="1" applyFill="1" applyBorder="1" applyAlignment="1">
      <alignment vertical="center"/>
    </xf>
    <xf numFmtId="3" fontId="23" fillId="4" borderId="75" xfId="28" applyNumberFormat="1" applyFont="1" applyFill="1" applyBorder="1" applyAlignment="1">
      <alignment vertical="center"/>
    </xf>
    <xf numFmtId="3" fontId="23" fillId="4" borderId="76" xfId="192" applyNumberFormat="1" applyFont="1" applyFill="1" applyBorder="1" applyAlignment="1">
      <alignment vertical="center"/>
    </xf>
    <xf numFmtId="3" fontId="23" fillId="4" borderId="77" xfId="28" applyNumberFormat="1" applyFont="1" applyFill="1" applyBorder="1" applyAlignment="1">
      <alignment vertical="center"/>
    </xf>
    <xf numFmtId="3" fontId="23" fillId="4" borderId="78" xfId="28" applyNumberFormat="1" applyFont="1" applyFill="1" applyBorder="1" applyAlignment="1">
      <alignment vertical="center"/>
    </xf>
    <xf numFmtId="3" fontId="23" fillId="4" borderId="78" xfId="149" applyNumberFormat="1" applyFont="1" applyFill="1" applyBorder="1" applyAlignment="1">
      <alignment vertical="center"/>
    </xf>
    <xf numFmtId="3" fontId="23" fillId="4" borderId="78" xfId="192" applyNumberFormat="1" applyFont="1" applyFill="1" applyBorder="1" applyAlignment="1">
      <alignment vertical="center"/>
    </xf>
    <xf numFmtId="3" fontId="23" fillId="4" borderId="78" xfId="29" applyNumberFormat="1" applyFont="1" applyFill="1" applyBorder="1" applyAlignment="1">
      <alignment vertical="center"/>
    </xf>
    <xf numFmtId="3" fontId="20" fillId="4" borderId="99" xfId="29" applyNumberFormat="1" applyFont="1" applyFill="1" applyBorder="1" applyAlignment="1">
      <alignment vertical="center"/>
    </xf>
    <xf numFmtId="164" fontId="68" fillId="3" borderId="69" xfId="18" applyNumberFormat="1" applyFont="1" applyFill="1" applyBorder="1" applyAlignment="1">
      <alignment horizontal="center" vertical="center" wrapText="1"/>
    </xf>
    <xf numFmtId="0" fontId="68" fillId="3" borderId="11" xfId="18" applyNumberFormat="1" applyFont="1" applyFill="1" applyBorder="1" applyAlignment="1">
      <alignment horizontal="center" vertical="center"/>
    </xf>
    <xf numFmtId="0" fontId="68" fillId="3" borderId="70" xfId="18" applyNumberFormat="1" applyFont="1" applyFill="1" applyBorder="1" applyAlignment="1">
      <alignment horizontal="center" vertical="center"/>
    </xf>
    <xf numFmtId="3" fontId="20" fillId="4" borderId="69" xfId="28" applyNumberFormat="1" applyFont="1" applyFill="1" applyBorder="1" applyAlignment="1">
      <alignment vertical="center"/>
    </xf>
    <xf numFmtId="3" fontId="20" fillId="4" borderId="11" xfId="149" applyNumberFormat="1" applyFont="1" applyFill="1" applyBorder="1" applyAlignment="1">
      <alignment vertical="center"/>
    </xf>
    <xf numFmtId="0" fontId="18" fillId="4" borderId="69" xfId="149" applyFont="1" applyFill="1" applyBorder="1" applyAlignment="1">
      <alignment vertical="center"/>
    </xf>
    <xf numFmtId="3" fontId="23" fillId="4" borderId="11" xfId="28" applyNumberFormat="1" applyFont="1" applyFill="1" applyBorder="1" applyAlignment="1">
      <alignment vertical="center"/>
    </xf>
    <xf numFmtId="3" fontId="23" fillId="4" borderId="11" xfId="149" applyNumberFormat="1" applyFont="1" applyFill="1" applyBorder="1" applyAlignment="1">
      <alignment vertical="center"/>
    </xf>
    <xf numFmtId="3" fontId="23" fillId="4" borderId="11" xfId="29" applyNumberFormat="1" applyFont="1" applyFill="1" applyBorder="1" applyAlignment="1">
      <alignment vertical="center"/>
    </xf>
    <xf numFmtId="3" fontId="23" fillId="4" borderId="69" xfId="28" applyNumberFormat="1" applyFont="1" applyFill="1" applyBorder="1" applyAlignment="1">
      <alignment vertical="center"/>
    </xf>
    <xf numFmtId="3" fontId="23" fillId="4" borderId="11" xfId="192" applyNumberFormat="1" applyFont="1" applyFill="1" applyBorder="1" applyAlignment="1">
      <alignment vertical="center"/>
    </xf>
    <xf numFmtId="3" fontId="23" fillId="4" borderId="71" xfId="28" applyNumberFormat="1" applyFont="1" applyFill="1" applyBorder="1" applyAlignment="1">
      <alignment vertical="center"/>
    </xf>
    <xf numFmtId="3" fontId="23" fillId="4" borderId="72" xfId="28" applyNumberFormat="1" applyFont="1" applyFill="1" applyBorder="1" applyAlignment="1">
      <alignment vertical="center"/>
    </xf>
    <xf numFmtId="3" fontId="23" fillId="4" borderId="72" xfId="149" applyNumberFormat="1" applyFont="1" applyFill="1" applyBorder="1" applyAlignment="1">
      <alignment vertical="center"/>
    </xf>
    <xf numFmtId="3" fontId="23" fillId="4" borderId="72" xfId="192" applyNumberFormat="1" applyFont="1" applyFill="1" applyBorder="1" applyAlignment="1">
      <alignment vertical="center"/>
    </xf>
    <xf numFmtId="3" fontId="23" fillId="4" borderId="72" xfId="29" applyNumberFormat="1" applyFont="1" applyFill="1" applyBorder="1" applyAlignment="1">
      <alignment vertical="center"/>
    </xf>
    <xf numFmtId="3" fontId="20" fillId="4" borderId="11" xfId="149" applyNumberFormat="1" applyFont="1" applyFill="1" applyBorder="1" applyAlignment="1">
      <alignment horizontal="right" vertical="center"/>
    </xf>
    <xf numFmtId="3" fontId="20" fillId="4" borderId="70" xfId="29" applyNumberFormat="1" applyFont="1" applyFill="1" applyBorder="1" applyAlignment="1">
      <alignment horizontal="right" vertical="center"/>
    </xf>
    <xf numFmtId="3" fontId="23" fillId="4" borderId="11" xfId="28" applyNumberFormat="1" applyFont="1" applyFill="1" applyBorder="1" applyAlignment="1">
      <alignment horizontal="right" vertical="center"/>
    </xf>
    <xf numFmtId="3" fontId="23" fillId="4" borderId="11" xfId="149" applyNumberFormat="1" applyFont="1" applyFill="1" applyBorder="1" applyAlignment="1">
      <alignment horizontal="right" vertical="center"/>
    </xf>
    <xf numFmtId="3" fontId="23" fillId="4" borderId="11" xfId="29" applyNumberFormat="1" applyFont="1" applyFill="1" applyBorder="1" applyAlignment="1">
      <alignment horizontal="right" vertical="center"/>
    </xf>
    <xf numFmtId="3" fontId="23" fillId="4" borderId="11" xfId="192" applyNumberFormat="1" applyFont="1" applyFill="1" applyBorder="1" applyAlignment="1">
      <alignment horizontal="right" vertical="center"/>
    </xf>
    <xf numFmtId="3" fontId="23" fillId="4" borderId="72" xfId="28" applyNumberFormat="1" applyFont="1" applyFill="1" applyBorder="1" applyAlignment="1">
      <alignment horizontal="right" vertical="center"/>
    </xf>
    <xf numFmtId="3" fontId="23" fillId="4" borderId="72" xfId="149" applyNumberFormat="1" applyFont="1" applyFill="1" applyBorder="1" applyAlignment="1">
      <alignment horizontal="right" vertical="center"/>
    </xf>
    <xf numFmtId="3" fontId="23" fillId="4" borderId="72" xfId="192" applyNumberFormat="1" applyFont="1" applyFill="1" applyBorder="1" applyAlignment="1">
      <alignment horizontal="right" vertical="center"/>
    </xf>
    <xf numFmtId="3" fontId="23" fillId="4" borderId="72" xfId="29" applyNumberFormat="1" applyFont="1" applyFill="1" applyBorder="1" applyAlignment="1">
      <alignment horizontal="right" vertical="center"/>
    </xf>
    <xf numFmtId="3" fontId="20" fillId="4" borderId="73" xfId="29" applyNumberFormat="1" applyFont="1" applyFill="1" applyBorder="1" applyAlignment="1">
      <alignment horizontal="right" vertical="center"/>
    </xf>
    <xf numFmtId="164" fontId="68" fillId="3" borderId="11" xfId="18" applyNumberFormat="1" applyFont="1" applyFill="1" applyBorder="1" applyAlignment="1">
      <alignment horizontal="center" vertical="center" wrapText="1"/>
    </xf>
    <xf numFmtId="164" fontId="68" fillId="3" borderId="70" xfId="18" applyNumberFormat="1" applyFont="1" applyFill="1" applyBorder="1" applyAlignment="1">
      <alignment horizontal="center" vertical="center" wrapText="1"/>
    </xf>
    <xf numFmtId="3" fontId="20" fillId="4" borderId="11" xfId="29" applyNumberFormat="1" applyFont="1" applyFill="1" applyBorder="1" applyAlignment="1"/>
    <xf numFmtId="0" fontId="68" fillId="3" borderId="67" xfId="18" applyNumberFormat="1" applyFont="1" applyFill="1" applyBorder="1" applyAlignment="1"/>
    <xf numFmtId="3" fontId="23" fillId="4" borderId="11" xfId="29" applyNumberFormat="1" applyFont="1" applyFill="1" applyBorder="1" applyAlignment="1"/>
    <xf numFmtId="3" fontId="23" fillId="4" borderId="11" xfId="192" applyNumberFormat="1" applyFont="1" applyFill="1" applyBorder="1" applyAlignment="1"/>
    <xf numFmtId="3" fontId="20" fillId="4" borderId="72" xfId="149" applyNumberFormat="1" applyFont="1" applyFill="1" applyBorder="1" applyAlignment="1">
      <alignment vertical="center"/>
    </xf>
    <xf numFmtId="3" fontId="23" fillId="4" borderId="72" xfId="192" applyNumberFormat="1" applyFont="1" applyFill="1" applyBorder="1" applyAlignment="1"/>
    <xf numFmtId="3" fontId="23" fillId="4" borderId="72" xfId="29" applyNumberFormat="1" applyFont="1" applyFill="1" applyBorder="1" applyAlignment="1"/>
    <xf numFmtId="3" fontId="20" fillId="4" borderId="70" xfId="149" applyNumberFormat="1" applyFont="1" applyFill="1" applyBorder="1" applyAlignment="1">
      <alignment horizontal="right" vertical="center"/>
    </xf>
    <xf numFmtId="3" fontId="20" fillId="4" borderId="70" xfId="28" applyNumberFormat="1" applyFont="1" applyFill="1" applyBorder="1" applyAlignment="1">
      <alignment vertical="center"/>
    </xf>
    <xf numFmtId="3" fontId="20" fillId="4" borderId="73" xfId="28" applyNumberFormat="1" applyFont="1" applyFill="1" applyBorder="1" applyAlignment="1">
      <alignment vertical="center"/>
    </xf>
    <xf numFmtId="3" fontId="27" fillId="0" borderId="0" xfId="0" applyNumberFormat="1" applyFont="1"/>
    <xf numFmtId="0" fontId="62" fillId="4" borderId="13" xfId="0" applyFont="1" applyFill="1" applyBorder="1" applyAlignment="1"/>
    <xf numFmtId="0" fontId="62" fillId="4" borderId="10" xfId="0" applyFont="1" applyFill="1" applyBorder="1" applyAlignment="1"/>
    <xf numFmtId="1" fontId="11" fillId="0" borderId="0" xfId="0" applyNumberFormat="1" applyFont="1"/>
    <xf numFmtId="1" fontId="13" fillId="0" borderId="0" xfId="28" applyNumberFormat="1" applyFont="1" applyFill="1" applyBorder="1" applyAlignment="1">
      <alignment horizontal="center" vertical="center"/>
    </xf>
    <xf numFmtId="1" fontId="37" fillId="6" borderId="10" xfId="28" applyNumberFormat="1" applyFont="1" applyFill="1" applyBorder="1" applyAlignment="1">
      <alignment horizontal="center" vertical="center"/>
    </xf>
    <xf numFmtId="165" fontId="59" fillId="0" borderId="11" xfId="18" applyNumberFormat="1" applyFont="1" applyFill="1" applyBorder="1" applyAlignment="1">
      <alignment horizontal="center" vertical="center"/>
    </xf>
    <xf numFmtId="165" fontId="59" fillId="0" borderId="57" xfId="18" applyNumberFormat="1" applyFont="1" applyFill="1" applyBorder="1" applyAlignment="1">
      <alignment horizontal="center" vertical="center"/>
    </xf>
    <xf numFmtId="0" fontId="64" fillId="0" borderId="0" xfId="0" applyFont="1" applyAlignment="1">
      <alignment vertical="center"/>
    </xf>
    <xf numFmtId="3" fontId="20" fillId="4" borderId="70" xfId="29" applyNumberFormat="1" applyFont="1" applyFill="1" applyBorder="1" applyAlignment="1"/>
    <xf numFmtId="3" fontId="20" fillId="4" borderId="72" xfId="29" applyNumberFormat="1" applyFont="1" applyFill="1" applyBorder="1" applyAlignment="1"/>
    <xf numFmtId="3" fontId="20" fillId="4" borderId="73" xfId="29" applyNumberFormat="1" applyFont="1" applyFill="1" applyBorder="1" applyAlignment="1"/>
    <xf numFmtId="0" fontId="62" fillId="0" borderId="0" xfId="0" applyFont="1" applyAlignment="1">
      <alignment vertical="center"/>
    </xf>
    <xf numFmtId="0" fontId="0" fillId="0" borderId="0" xfId="0" applyFont="1"/>
    <xf numFmtId="3" fontId="0" fillId="0" borderId="0" xfId="0" applyNumberFormat="1" applyFont="1"/>
    <xf numFmtId="3" fontId="26" fillId="0" borderId="0" xfId="273" applyNumberFormat="1" applyFont="1" applyFill="1" applyBorder="1" applyAlignment="1">
      <alignment horizontal="right" vertical="center"/>
    </xf>
    <xf numFmtId="3" fontId="26" fillId="0" borderId="0" xfId="0" quotePrefix="1" applyNumberFormat="1" applyFont="1" applyFill="1" applyBorder="1" applyAlignment="1">
      <alignment horizontal="right" vertical="center"/>
    </xf>
    <xf numFmtId="3" fontId="26" fillId="0" borderId="0" xfId="0" applyNumberFormat="1" applyFont="1" applyFill="1" applyBorder="1" applyAlignment="1">
      <alignment horizontal="right" vertical="center"/>
    </xf>
    <xf numFmtId="3" fontId="26" fillId="0" borderId="0" xfId="271" applyNumberFormat="1" applyFont="1" applyFill="1" applyBorder="1" applyAlignment="1">
      <alignment horizontal="right" vertical="center"/>
    </xf>
    <xf numFmtId="3" fontId="26" fillId="0" borderId="0" xfId="272" applyNumberFormat="1" applyFont="1" applyFill="1" applyBorder="1" applyAlignment="1">
      <alignment horizontal="right" vertical="center"/>
    </xf>
    <xf numFmtId="3" fontId="66" fillId="4" borderId="0" xfId="0" applyNumberFormat="1" applyFont="1" applyFill="1" applyBorder="1" applyAlignment="1">
      <alignment horizontal="right" vertical="center"/>
    </xf>
    <xf numFmtId="3" fontId="66" fillId="4" borderId="52" xfId="0" applyNumberFormat="1" applyFont="1" applyFill="1" applyBorder="1" applyAlignment="1">
      <alignment horizontal="right" vertical="center"/>
    </xf>
    <xf numFmtId="3" fontId="66" fillId="4" borderId="53" xfId="0" applyNumberFormat="1" applyFont="1" applyFill="1" applyBorder="1" applyAlignment="1">
      <alignment horizontal="right" vertical="center"/>
    </xf>
    <xf numFmtId="3" fontId="66" fillId="4" borderId="54" xfId="0" applyNumberFormat="1" applyFont="1" applyFill="1" applyBorder="1" applyAlignment="1">
      <alignment horizontal="right" vertical="center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horizontal="left"/>
    </xf>
    <xf numFmtId="3" fontId="70" fillId="0" borderId="0" xfId="0" quotePrefix="1" applyNumberFormat="1" applyFont="1" applyFill="1" applyBorder="1" applyAlignment="1">
      <alignment horizontal="right" vertical="center"/>
    </xf>
    <xf numFmtId="3" fontId="70" fillId="0" borderId="0" xfId="0" applyNumberFormat="1" applyFont="1" applyFill="1" applyBorder="1" applyAlignment="1">
      <alignment horizontal="right" vertical="center"/>
    </xf>
    <xf numFmtId="3" fontId="70" fillId="0" borderId="0" xfId="273" applyNumberFormat="1" applyFont="1" applyFill="1" applyBorder="1" applyAlignment="1">
      <alignment horizontal="right" vertical="center"/>
    </xf>
    <xf numFmtId="3" fontId="43" fillId="0" borderId="0" xfId="0" applyNumberFormat="1" applyFont="1" applyFill="1" applyBorder="1" applyAlignment="1">
      <alignment horizontal="right"/>
    </xf>
    <xf numFmtId="3" fontId="70" fillId="0" borderId="0" xfId="271" applyNumberFormat="1" applyFont="1" applyFill="1" applyBorder="1" applyAlignment="1">
      <alignment horizontal="right" vertical="center"/>
    </xf>
    <xf numFmtId="3" fontId="70" fillId="0" borderId="0" xfId="272" applyNumberFormat="1" applyFont="1" applyFill="1" applyBorder="1" applyAlignment="1">
      <alignment horizontal="right" vertical="center"/>
    </xf>
    <xf numFmtId="0" fontId="51" fillId="0" borderId="0" xfId="0" applyFont="1" applyAlignment="1">
      <alignment horizontal="left"/>
    </xf>
    <xf numFmtId="0" fontId="71" fillId="3" borderId="24" xfId="0" applyFont="1" applyFill="1" applyBorder="1" applyAlignment="1">
      <alignment horizontal="center" vertical="center"/>
    </xf>
    <xf numFmtId="0" fontId="71" fillId="3" borderId="16" xfId="0" applyFont="1" applyFill="1" applyBorder="1" applyAlignment="1">
      <alignment horizontal="center" vertical="center"/>
    </xf>
    <xf numFmtId="0" fontId="71" fillId="3" borderId="25" xfId="0" applyFont="1" applyFill="1" applyBorder="1" applyAlignment="1">
      <alignment horizontal="center" vertical="center"/>
    </xf>
    <xf numFmtId="0" fontId="71" fillId="3" borderId="31" xfId="0" applyFont="1" applyFill="1" applyBorder="1" applyAlignment="1">
      <alignment horizontal="center" vertical="center"/>
    </xf>
    <xf numFmtId="0" fontId="71" fillId="3" borderId="17" xfId="0" applyFont="1" applyFill="1" applyBorder="1" applyAlignment="1">
      <alignment horizontal="center" vertical="center"/>
    </xf>
    <xf numFmtId="0" fontId="71" fillId="3" borderId="31" xfId="271" applyFont="1" applyFill="1" applyBorder="1" applyAlignment="1">
      <alignment horizontal="center" vertical="center"/>
    </xf>
    <xf numFmtId="0" fontId="71" fillId="3" borderId="17" xfId="271" applyFont="1" applyFill="1" applyBorder="1" applyAlignment="1">
      <alignment horizontal="center" vertical="center"/>
    </xf>
    <xf numFmtId="0" fontId="71" fillId="3" borderId="32" xfId="271" applyFont="1" applyFill="1" applyBorder="1" applyAlignment="1">
      <alignment horizontal="center" vertical="center"/>
    </xf>
    <xf numFmtId="0" fontId="71" fillId="3" borderId="24" xfId="271" applyFont="1" applyFill="1" applyBorder="1" applyAlignment="1">
      <alignment horizontal="center" vertical="center"/>
    </xf>
    <xf numFmtId="0" fontId="71" fillId="3" borderId="16" xfId="271" applyFont="1" applyFill="1" applyBorder="1" applyAlignment="1">
      <alignment horizontal="center" vertical="center"/>
    </xf>
    <xf numFmtId="0" fontId="71" fillId="3" borderId="25" xfId="271" applyFont="1" applyFill="1" applyBorder="1" applyAlignment="1">
      <alignment horizontal="center" vertical="center"/>
    </xf>
    <xf numFmtId="0" fontId="71" fillId="3" borderId="24" xfId="271" applyFont="1" applyFill="1" applyBorder="1" applyAlignment="1">
      <alignment horizontal="center" vertical="center" wrapText="1"/>
    </xf>
    <xf numFmtId="0" fontId="71" fillId="3" borderId="16" xfId="271" applyFont="1" applyFill="1" applyBorder="1" applyAlignment="1">
      <alignment horizontal="center" vertical="center" wrapText="1"/>
    </xf>
    <xf numFmtId="3" fontId="51" fillId="0" borderId="0" xfId="0" applyNumberFormat="1" applyFont="1"/>
    <xf numFmtId="0" fontId="70" fillId="0" borderId="42" xfId="271" quotePrefix="1" applyFont="1" applyFill="1" applyBorder="1" applyAlignment="1">
      <alignment horizontal="left" vertical="center"/>
    </xf>
    <xf numFmtId="3" fontId="74" fillId="0" borderId="26" xfId="273" applyNumberFormat="1" applyFont="1" applyFill="1" applyBorder="1" applyAlignment="1">
      <alignment horizontal="right" vertical="center"/>
    </xf>
    <xf numFmtId="3" fontId="74" fillId="0" borderId="18" xfId="273" applyNumberFormat="1" applyFont="1" applyFill="1" applyBorder="1" applyAlignment="1">
      <alignment horizontal="right" vertical="center"/>
    </xf>
    <xf numFmtId="3" fontId="74" fillId="0" borderId="27" xfId="273" applyNumberFormat="1" applyFont="1" applyFill="1" applyBorder="1" applyAlignment="1">
      <alignment horizontal="right" vertical="center"/>
    </xf>
    <xf numFmtId="3" fontId="74" fillId="0" borderId="19" xfId="273" applyNumberFormat="1" applyFont="1" applyFill="1" applyBorder="1" applyAlignment="1">
      <alignment horizontal="right" vertical="center"/>
    </xf>
    <xf numFmtId="164" fontId="51" fillId="0" borderId="0" xfId="0" applyNumberFormat="1" applyFont="1"/>
    <xf numFmtId="0" fontId="70" fillId="0" borderId="40" xfId="271" applyFont="1" applyFill="1" applyBorder="1" applyAlignment="1">
      <alignment horizontal="left" vertical="center"/>
    </xf>
    <xf numFmtId="3" fontId="70" fillId="0" borderId="26" xfId="273" applyNumberFormat="1" applyFont="1" applyFill="1" applyBorder="1" applyAlignment="1">
      <alignment horizontal="right" vertical="center"/>
    </xf>
    <xf numFmtId="3" fontId="70" fillId="0" borderId="18" xfId="273" applyNumberFormat="1" applyFont="1" applyFill="1" applyBorder="1" applyAlignment="1">
      <alignment horizontal="right" vertical="center"/>
    </xf>
    <xf numFmtId="3" fontId="70" fillId="0" borderId="18" xfId="271" applyNumberFormat="1" applyFont="1" applyFill="1" applyBorder="1" applyAlignment="1">
      <alignment horizontal="right" vertical="center"/>
    </xf>
    <xf numFmtId="3" fontId="70" fillId="0" borderId="27" xfId="273" applyNumberFormat="1" applyFont="1" applyFill="1" applyBorder="1" applyAlignment="1">
      <alignment horizontal="right" vertical="center"/>
    </xf>
    <xf numFmtId="3" fontId="70" fillId="0" borderId="18" xfId="0" applyNumberFormat="1" applyFont="1" applyFill="1" applyBorder="1" applyAlignment="1">
      <alignment horizontal="right" vertical="center"/>
    </xf>
    <xf numFmtId="3" fontId="70" fillId="0" borderId="27" xfId="0" applyNumberFormat="1" applyFont="1" applyFill="1" applyBorder="1" applyAlignment="1">
      <alignment horizontal="right" vertical="center"/>
    </xf>
    <xf numFmtId="3" fontId="70" fillId="0" borderId="27" xfId="271" applyNumberFormat="1" applyFont="1" applyFill="1" applyBorder="1" applyAlignment="1">
      <alignment horizontal="right" vertical="center"/>
    </xf>
    <xf numFmtId="3" fontId="70" fillId="0" borderId="26" xfId="0" applyNumberFormat="1" applyFont="1" applyFill="1" applyBorder="1" applyAlignment="1">
      <alignment horizontal="right" vertical="center"/>
    </xf>
    <xf numFmtId="3" fontId="70" fillId="0" borderId="19" xfId="271" applyNumberFormat="1" applyFont="1" applyFill="1" applyBorder="1" applyAlignment="1">
      <alignment horizontal="right" vertical="center"/>
    </xf>
    <xf numFmtId="3" fontId="75" fillId="4" borderId="18" xfId="0" applyNumberFormat="1" applyFont="1" applyFill="1" applyBorder="1" applyAlignment="1">
      <alignment horizontal="right" vertical="center"/>
    </xf>
    <xf numFmtId="3" fontId="75" fillId="4" borderId="27" xfId="0" applyNumberFormat="1" applyFont="1" applyFill="1" applyBorder="1" applyAlignment="1">
      <alignment horizontal="right" vertical="center"/>
    </xf>
    <xf numFmtId="3" fontId="75" fillId="0" borderId="0" xfId="272" applyNumberFormat="1" applyFont="1" applyFill="1" applyBorder="1" applyAlignment="1">
      <alignment horizontal="right" vertical="center"/>
    </xf>
    <xf numFmtId="3" fontId="75" fillId="0" borderId="14" xfId="272" applyNumberFormat="1" applyFont="1" applyFill="1" applyBorder="1" applyAlignment="1">
      <alignment horizontal="right" vertical="center"/>
    </xf>
    <xf numFmtId="3" fontId="75" fillId="4" borderId="26" xfId="0" applyNumberFormat="1" applyFont="1" applyFill="1" applyBorder="1" applyAlignment="1">
      <alignment horizontal="right" vertical="center"/>
    </xf>
    <xf numFmtId="3" fontId="43" fillId="0" borderId="18" xfId="271" applyNumberFormat="1" applyFont="1" applyFill="1" applyBorder="1" applyAlignment="1">
      <alignment horizontal="right"/>
    </xf>
    <xf numFmtId="3" fontId="43" fillId="4" borderId="18" xfId="271" applyNumberFormat="1" applyFont="1" applyFill="1" applyBorder="1" applyAlignment="1">
      <alignment horizontal="right"/>
    </xf>
    <xf numFmtId="0" fontId="70" fillId="0" borderId="40" xfId="273" applyFont="1" applyFill="1" applyBorder="1" applyAlignment="1">
      <alignment horizontal="left" vertical="center"/>
    </xf>
    <xf numFmtId="3" fontId="43" fillId="0" borderId="27" xfId="271" applyNumberFormat="1" applyFont="1" applyFill="1" applyBorder="1" applyAlignment="1">
      <alignment horizontal="right"/>
    </xf>
    <xf numFmtId="3" fontId="43" fillId="0" borderId="18" xfId="0" applyNumberFormat="1" applyFont="1" applyFill="1" applyBorder="1" applyAlignment="1">
      <alignment horizontal="right"/>
    </xf>
    <xf numFmtId="0" fontId="70" fillId="0" borderId="43" xfId="271" applyFont="1" applyFill="1" applyBorder="1" applyAlignment="1">
      <alignment horizontal="left" vertical="center"/>
    </xf>
    <xf numFmtId="0" fontId="51" fillId="0" borderId="6" xfId="0" applyFont="1" applyBorder="1"/>
    <xf numFmtId="3" fontId="70" fillId="0" borderId="28" xfId="273" applyNumberFormat="1" applyFont="1" applyFill="1" applyBorder="1" applyAlignment="1">
      <alignment horizontal="right" vertical="center"/>
    </xf>
    <xf numFmtId="3" fontId="70" fillId="0" borderId="29" xfId="273" applyNumberFormat="1" applyFont="1" applyFill="1" applyBorder="1" applyAlignment="1">
      <alignment horizontal="right" vertical="center"/>
    </xf>
    <xf numFmtId="3" fontId="51" fillId="0" borderId="29" xfId="0" applyNumberFormat="1" applyFont="1" applyBorder="1"/>
    <xf numFmtId="3" fontId="70" fillId="0" borderId="30" xfId="273" applyNumberFormat="1" applyFont="1" applyFill="1" applyBorder="1" applyAlignment="1">
      <alignment horizontal="right" vertical="center"/>
    </xf>
    <xf numFmtId="3" fontId="70" fillId="0" borderId="29" xfId="0" applyNumberFormat="1" applyFont="1" applyFill="1" applyBorder="1" applyAlignment="1">
      <alignment horizontal="right" vertical="center"/>
    </xf>
    <xf numFmtId="3" fontId="70" fillId="0" borderId="30" xfId="0" applyNumberFormat="1" applyFont="1" applyFill="1" applyBorder="1" applyAlignment="1">
      <alignment horizontal="right" vertical="center"/>
    </xf>
    <xf numFmtId="3" fontId="70" fillId="0" borderId="29" xfId="271" applyNumberFormat="1" applyFont="1" applyFill="1" applyBorder="1" applyAlignment="1">
      <alignment horizontal="right" vertical="center"/>
    </xf>
    <xf numFmtId="3" fontId="70" fillId="0" borderId="30" xfId="271" applyNumberFormat="1" applyFont="1" applyFill="1" applyBorder="1" applyAlignment="1">
      <alignment horizontal="right" vertical="center"/>
    </xf>
    <xf numFmtId="3" fontId="70" fillId="0" borderId="28" xfId="0" applyNumberFormat="1" applyFont="1" applyFill="1" applyBorder="1" applyAlignment="1">
      <alignment horizontal="right" vertical="center"/>
    </xf>
    <xf numFmtId="3" fontId="70" fillId="0" borderId="44" xfId="271" applyNumberFormat="1" applyFont="1" applyFill="1" applyBorder="1" applyAlignment="1">
      <alignment horizontal="right" vertical="center"/>
    </xf>
    <xf numFmtId="3" fontId="75" fillId="4" borderId="29" xfId="0" applyNumberFormat="1" applyFont="1" applyFill="1" applyBorder="1" applyAlignment="1">
      <alignment horizontal="right" vertical="center"/>
    </xf>
    <xf numFmtId="3" fontId="75" fillId="4" borderId="30" xfId="0" applyNumberFormat="1" applyFont="1" applyFill="1" applyBorder="1" applyAlignment="1">
      <alignment horizontal="right" vertical="center"/>
    </xf>
    <xf numFmtId="3" fontId="75" fillId="0" borderId="10" xfId="272" applyNumberFormat="1" applyFont="1" applyFill="1" applyBorder="1" applyAlignment="1">
      <alignment horizontal="right" vertical="center"/>
    </xf>
    <xf numFmtId="3" fontId="75" fillId="0" borderId="15" xfId="272" applyNumberFormat="1" applyFont="1" applyFill="1" applyBorder="1" applyAlignment="1">
      <alignment horizontal="right" vertical="center"/>
    </xf>
    <xf numFmtId="3" fontId="75" fillId="4" borderId="28" xfId="0" applyNumberFormat="1" applyFont="1" applyFill="1" applyBorder="1" applyAlignment="1">
      <alignment horizontal="right" vertical="center"/>
    </xf>
    <xf numFmtId="0" fontId="61" fillId="0" borderId="0" xfId="0" applyFont="1" applyBorder="1" applyAlignment="1">
      <alignment vertical="center"/>
    </xf>
    <xf numFmtId="0" fontId="51" fillId="0" borderId="0" xfId="0" applyFont="1" applyBorder="1" applyAlignment="1"/>
    <xf numFmtId="0" fontId="51" fillId="0" borderId="0" xfId="0" applyFont="1" applyAlignment="1">
      <alignment vertical="top" wrapText="1"/>
    </xf>
    <xf numFmtId="0" fontId="51" fillId="0" borderId="0" xfId="0" applyFont="1" applyAlignment="1"/>
    <xf numFmtId="0" fontId="71" fillId="3" borderId="67" xfId="0" applyFont="1" applyFill="1" applyBorder="1" applyAlignment="1">
      <alignment horizontal="center" vertical="center"/>
    </xf>
    <xf numFmtId="0" fontId="72" fillId="7" borderId="68" xfId="271" applyFont="1" applyFill="1" applyBorder="1" applyAlignment="1">
      <alignment horizontal="center" vertical="center" wrapText="1"/>
    </xf>
    <xf numFmtId="0" fontId="72" fillId="7" borderId="74" xfId="271" applyFont="1" applyFill="1" applyBorder="1" applyAlignment="1">
      <alignment horizontal="center" vertical="center" wrapText="1"/>
    </xf>
    <xf numFmtId="172" fontId="74" fillId="4" borderId="69" xfId="273" quotePrefix="1" applyNumberFormat="1" applyFont="1" applyFill="1" applyBorder="1" applyAlignment="1">
      <alignment horizontal="left" vertical="center"/>
    </xf>
    <xf numFmtId="3" fontId="74" fillId="4" borderId="11" xfId="273" applyNumberFormat="1" applyFont="1" applyFill="1" applyBorder="1" applyAlignment="1">
      <alignment horizontal="right" vertical="center"/>
    </xf>
    <xf numFmtId="3" fontId="74" fillId="4" borderId="70" xfId="273" applyNumberFormat="1" applyFont="1" applyFill="1" applyBorder="1" applyAlignment="1">
      <alignment horizontal="right" vertical="center"/>
    </xf>
    <xf numFmtId="0" fontId="51" fillId="4" borderId="0" xfId="0" applyFont="1" applyFill="1"/>
    <xf numFmtId="0" fontId="70" fillId="4" borderId="69" xfId="273" applyFont="1" applyFill="1" applyBorder="1" applyAlignment="1">
      <alignment horizontal="left" vertical="center"/>
    </xf>
    <xf numFmtId="3" fontId="70" fillId="4" borderId="11" xfId="0" applyNumberFormat="1" applyFont="1" applyFill="1" applyBorder="1" applyAlignment="1">
      <alignment horizontal="right" vertical="center"/>
    </xf>
    <xf numFmtId="3" fontId="75" fillId="4" borderId="11" xfId="272" applyNumberFormat="1" applyFont="1" applyFill="1" applyBorder="1" applyAlignment="1">
      <alignment horizontal="right" vertical="center"/>
    </xf>
    <xf numFmtId="3" fontId="75" fillId="4" borderId="70" xfId="272" applyNumberFormat="1" applyFont="1" applyFill="1" applyBorder="1" applyAlignment="1">
      <alignment horizontal="right" vertical="center"/>
    </xf>
    <xf numFmtId="0" fontId="70" fillId="4" borderId="71" xfId="273" applyFont="1" applyFill="1" applyBorder="1" applyAlignment="1">
      <alignment horizontal="left" vertical="center"/>
    </xf>
    <xf numFmtId="3" fontId="70" fillId="4" borderId="72" xfId="0" applyNumberFormat="1" applyFont="1" applyFill="1" applyBorder="1" applyAlignment="1">
      <alignment horizontal="right" vertical="center"/>
    </xf>
    <xf numFmtId="3" fontId="75" fillId="4" borderId="72" xfId="272" applyNumberFormat="1" applyFont="1" applyFill="1" applyBorder="1" applyAlignment="1">
      <alignment horizontal="right" vertical="center"/>
    </xf>
    <xf numFmtId="3" fontId="75" fillId="4" borderId="73" xfId="272" applyNumberFormat="1" applyFont="1" applyFill="1" applyBorder="1" applyAlignment="1">
      <alignment horizontal="right" vertical="center"/>
    </xf>
    <xf numFmtId="0" fontId="18" fillId="0" borderId="0" xfId="0" applyFont="1" applyBorder="1" applyAlignment="1">
      <alignment horizontal="right" wrapText="1"/>
    </xf>
    <xf numFmtId="0" fontId="0" fillId="0" borderId="0" xfId="0" applyAlignment="1">
      <alignment vertical="top"/>
    </xf>
    <xf numFmtId="0" fontId="77" fillId="0" borderId="0" xfId="280" applyAlignment="1">
      <alignment horizontal="left" vertical="center" indent="2"/>
    </xf>
    <xf numFmtId="3" fontId="26" fillId="0" borderId="73" xfId="40" applyNumberFormat="1" applyFont="1" applyFill="1" applyBorder="1" applyAlignment="1">
      <alignment horizontal="right" vertical="center"/>
    </xf>
    <xf numFmtId="3" fontId="20" fillId="4" borderId="106" xfId="29" applyNumberFormat="1" applyFont="1" applyFill="1" applyBorder="1" applyAlignment="1">
      <alignment vertical="center"/>
    </xf>
    <xf numFmtId="3" fontId="20" fillId="4" borderId="107" xfId="29" applyNumberFormat="1" applyFont="1" applyFill="1" applyBorder="1" applyAlignment="1">
      <alignment vertical="center"/>
    </xf>
    <xf numFmtId="0" fontId="70" fillId="0" borderId="39" xfId="273" quotePrefix="1" applyFont="1" applyFill="1" applyBorder="1" applyAlignment="1">
      <alignment horizontal="left" vertical="center"/>
    </xf>
    <xf numFmtId="3" fontId="70" fillId="0" borderId="18" xfId="272" applyNumberFormat="1" applyFont="1" applyFill="1" applyBorder="1" applyAlignment="1">
      <alignment horizontal="right" vertical="center"/>
    </xf>
    <xf numFmtId="3" fontId="70" fillId="0" borderId="27" xfId="272" applyNumberFormat="1" applyFont="1" applyFill="1" applyBorder="1" applyAlignment="1">
      <alignment horizontal="right" vertical="center"/>
    </xf>
    <xf numFmtId="3" fontId="43" fillId="0" borderId="18" xfId="273" applyNumberFormat="1" applyFont="1" applyFill="1" applyBorder="1" applyAlignment="1">
      <alignment horizontal="right"/>
    </xf>
    <xf numFmtId="0" fontId="51" fillId="0" borderId="41" xfId="0" applyFont="1" applyBorder="1"/>
    <xf numFmtId="3" fontId="43" fillId="0" borderId="29" xfId="0" applyNumberFormat="1" applyFont="1" applyFill="1" applyBorder="1" applyAlignment="1">
      <alignment horizontal="right"/>
    </xf>
    <xf numFmtId="3" fontId="70" fillId="0" borderId="29" xfId="0" quotePrefix="1" applyNumberFormat="1" applyFont="1" applyFill="1" applyBorder="1" applyAlignment="1">
      <alignment horizontal="right" vertical="center"/>
    </xf>
    <xf numFmtId="3" fontId="70" fillId="0" borderId="29" xfId="272" applyNumberFormat="1" applyFont="1" applyFill="1" applyBorder="1" applyAlignment="1">
      <alignment horizontal="right" vertical="center"/>
    </xf>
    <xf numFmtId="3" fontId="70" fillId="0" borderId="30" xfId="272" applyNumberFormat="1" applyFont="1" applyFill="1" applyBorder="1" applyAlignment="1">
      <alignment horizontal="right" vertical="center"/>
    </xf>
    <xf numFmtId="3" fontId="51" fillId="0" borderId="0" xfId="0" applyNumberFormat="1" applyFont="1" applyBorder="1"/>
    <xf numFmtId="0" fontId="52" fillId="0" borderId="0" xfId="18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64" fontId="78" fillId="0" borderId="2" xfId="18" quotePrefix="1" applyNumberFormat="1" applyFont="1" applyFill="1" applyBorder="1" applyAlignment="1">
      <alignment horizontal="center"/>
    </xf>
    <xf numFmtId="164" fontId="78" fillId="0" borderId="2" xfId="18" quotePrefix="1" applyNumberFormat="1" applyFont="1" applyFill="1" applyBorder="1" applyAlignment="1">
      <alignment horizontal="right"/>
    </xf>
    <xf numFmtId="0" fontId="55" fillId="0" borderId="0" xfId="18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0" xfId="0" quotePrefix="1" applyFont="1" applyFill="1" applyBorder="1" applyAlignment="1"/>
    <xf numFmtId="0" fontId="52" fillId="0" borderId="0" xfId="18" applyFont="1" applyFill="1" applyBorder="1" applyAlignment="1">
      <alignment vertical="center"/>
    </xf>
    <xf numFmtId="0" fontId="52" fillId="0" borderId="0" xfId="18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49" fontId="78" fillId="0" borderId="2" xfId="18" quotePrefix="1" applyNumberFormat="1" applyFont="1" applyFill="1" applyBorder="1" applyAlignment="1">
      <alignment horizontal="center"/>
    </xf>
    <xf numFmtId="0" fontId="20" fillId="3" borderId="81" xfId="0" applyFont="1" applyFill="1" applyBorder="1" applyAlignment="1">
      <alignment horizontal="center" vertical="center" wrapText="1"/>
    </xf>
    <xf numFmtId="0" fontId="22" fillId="3" borderId="82" xfId="0" applyFont="1" applyFill="1" applyBorder="1" applyAlignment="1">
      <alignment horizontal="center" vertical="center" wrapText="1"/>
    </xf>
    <xf numFmtId="0" fontId="20" fillId="3" borderId="82" xfId="0" applyFont="1" applyFill="1" applyBorder="1" applyAlignment="1">
      <alignment horizontal="center" vertical="center" wrapText="1"/>
    </xf>
    <xf numFmtId="0" fontId="20" fillId="3" borderId="83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20" fillId="3" borderId="67" xfId="0" applyFont="1" applyFill="1" applyBorder="1" applyAlignment="1">
      <alignment horizontal="center" vertical="center" wrapText="1"/>
    </xf>
    <xf numFmtId="0" fontId="21" fillId="3" borderId="68" xfId="0" applyFont="1" applyFill="1" applyBorder="1" applyAlignment="1">
      <alignment horizontal="center" vertical="center" wrapText="1"/>
    </xf>
    <xf numFmtId="0" fontId="20" fillId="3" borderId="68" xfId="0" applyFont="1" applyFill="1" applyBorder="1" applyAlignment="1">
      <alignment horizontal="center" vertical="center" wrapText="1"/>
    </xf>
    <xf numFmtId="0" fontId="20" fillId="3" borderId="74" xfId="0" applyFont="1" applyFill="1" applyBorder="1" applyAlignment="1">
      <alignment horizontal="center" vertical="center" wrapText="1"/>
    </xf>
    <xf numFmtId="0" fontId="20" fillId="3" borderId="80" xfId="0" applyFont="1" applyFill="1" applyBorder="1" applyAlignment="1">
      <alignment horizontal="center" vertical="center" wrapText="1"/>
    </xf>
    <xf numFmtId="0" fontId="22" fillId="3" borderId="80" xfId="0" applyFont="1" applyFill="1" applyBorder="1" applyAlignment="1">
      <alignment horizontal="center" vertical="center" wrapText="1"/>
    </xf>
    <xf numFmtId="0" fontId="20" fillId="3" borderId="7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20" fillId="3" borderId="87" xfId="0" applyFont="1" applyFill="1" applyBorder="1" applyAlignment="1">
      <alignment horizontal="center" vertical="center" wrapText="1"/>
    </xf>
    <xf numFmtId="0" fontId="20" fillId="3" borderId="88" xfId="0" applyFont="1" applyFill="1" applyBorder="1" applyAlignment="1">
      <alignment horizontal="center" vertical="center" wrapText="1"/>
    </xf>
    <xf numFmtId="0" fontId="22" fillId="3" borderId="87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164" fontId="68" fillId="3" borderId="103" xfId="18" applyNumberFormat="1" applyFont="1" applyFill="1" applyBorder="1" applyAlignment="1">
      <alignment horizontal="center" vertical="center" wrapText="1"/>
    </xf>
    <xf numFmtId="164" fontId="68" fillId="3" borderId="104" xfId="18" applyNumberFormat="1" applyFont="1" applyFill="1" applyBorder="1" applyAlignment="1">
      <alignment horizontal="center" vertical="center" wrapText="1"/>
    </xf>
    <xf numFmtId="164" fontId="68" fillId="3" borderId="105" xfId="18" applyNumberFormat="1" applyFont="1" applyFill="1" applyBorder="1" applyAlignment="1">
      <alignment horizontal="center" vertical="center" wrapText="1"/>
    </xf>
    <xf numFmtId="164" fontId="68" fillId="3" borderId="103" xfId="18" applyNumberFormat="1" applyFont="1" applyFill="1" applyBorder="1" applyAlignment="1">
      <alignment horizontal="center" vertical="center"/>
    </xf>
    <xf numFmtId="164" fontId="68" fillId="3" borderId="104" xfId="18" applyNumberFormat="1" applyFont="1" applyFill="1" applyBorder="1" applyAlignment="1">
      <alignment horizontal="center" vertical="center"/>
    </xf>
    <xf numFmtId="164" fontId="68" fillId="3" borderId="105" xfId="18" applyNumberFormat="1" applyFont="1" applyFill="1" applyBorder="1" applyAlignment="1">
      <alignment horizontal="center" vertical="center"/>
    </xf>
    <xf numFmtId="0" fontId="68" fillId="3" borderId="108" xfId="18" applyNumberFormat="1" applyFont="1" applyFill="1" applyBorder="1" applyAlignment="1">
      <alignment horizontal="center" vertical="center"/>
    </xf>
    <xf numFmtId="0" fontId="68" fillId="3" borderId="104" xfId="18" applyNumberFormat="1" applyFont="1" applyFill="1" applyBorder="1" applyAlignment="1">
      <alignment horizontal="center" vertical="center"/>
    </xf>
    <xf numFmtId="0" fontId="68" fillId="3" borderId="105" xfId="18" applyNumberFormat="1" applyFont="1" applyFill="1" applyBorder="1" applyAlignment="1">
      <alignment horizontal="center" vertical="center"/>
    </xf>
    <xf numFmtId="164" fontId="63" fillId="0" borderId="0" xfId="18" applyNumberFormat="1" applyFont="1" applyFill="1" applyBorder="1" applyAlignment="1">
      <alignment horizontal="center" vertical="center" wrapText="1"/>
    </xf>
    <xf numFmtId="0" fontId="61" fillId="0" borderId="10" xfId="0" applyFont="1" applyBorder="1" applyAlignment="1">
      <alignment horizontal="left"/>
    </xf>
    <xf numFmtId="0" fontId="68" fillId="3" borderId="68" xfId="18" applyNumberFormat="1" applyFont="1" applyFill="1" applyBorder="1" applyAlignment="1">
      <alignment horizontal="center" vertical="center"/>
    </xf>
    <xf numFmtId="164" fontId="68" fillId="3" borderId="100" xfId="18" applyNumberFormat="1" applyFont="1" applyFill="1" applyBorder="1" applyAlignment="1">
      <alignment horizontal="center" vertical="center" wrapText="1"/>
    </xf>
    <xf numFmtId="164" fontId="68" fillId="3" borderId="101" xfId="18" applyNumberFormat="1" applyFont="1" applyFill="1" applyBorder="1" applyAlignment="1">
      <alignment horizontal="center" vertical="center" wrapText="1"/>
    </xf>
    <xf numFmtId="164" fontId="68" fillId="3" borderId="102" xfId="18" applyNumberFormat="1" applyFont="1" applyFill="1" applyBorder="1" applyAlignment="1">
      <alignment horizontal="center" vertical="center" wrapText="1"/>
    </xf>
    <xf numFmtId="0" fontId="39" fillId="3" borderId="2" xfId="119" applyFont="1" applyFill="1" applyBorder="1" applyAlignment="1">
      <alignment horizontal="center" vertical="center"/>
    </xf>
    <xf numFmtId="0" fontId="39" fillId="3" borderId="2" xfId="0" applyFont="1" applyFill="1" applyBorder="1" applyAlignment="1">
      <alignment horizontal="center" vertical="center"/>
    </xf>
    <xf numFmtId="0" fontId="39" fillId="3" borderId="2" xfId="18" applyFont="1" applyFill="1" applyBorder="1" applyAlignment="1">
      <alignment horizontal="center" vertical="center"/>
    </xf>
    <xf numFmtId="0" fontId="39" fillId="3" borderId="3" xfId="119" applyFont="1" applyFill="1" applyBorder="1" applyAlignment="1">
      <alignment horizontal="center" vertical="center"/>
    </xf>
    <xf numFmtId="0" fontId="39" fillId="3" borderId="4" xfId="119" applyFont="1" applyFill="1" applyBorder="1" applyAlignment="1">
      <alignment horizontal="center" vertical="center"/>
    </xf>
    <xf numFmtId="0" fontId="42" fillId="0" borderId="0" xfId="18" applyFont="1" applyBorder="1" applyAlignment="1">
      <alignment horizontal="center" wrapText="1"/>
    </xf>
    <xf numFmtId="0" fontId="42" fillId="0" borderId="58" xfId="18" applyFont="1" applyFill="1" applyBorder="1" applyAlignment="1">
      <alignment horizontal="right" vertical="top" wrapText="1"/>
    </xf>
    <xf numFmtId="0" fontId="42" fillId="0" borderId="59" xfId="18" applyFont="1" applyFill="1" applyBorder="1" applyAlignment="1">
      <alignment horizontal="right" vertical="top" wrapText="1"/>
    </xf>
    <xf numFmtId="0" fontId="64" fillId="0" borderId="0" xfId="18" applyFont="1" applyAlignment="1">
      <alignment horizontal="left"/>
    </xf>
    <xf numFmtId="0" fontId="42" fillId="0" borderId="0" xfId="18" applyFont="1" applyFill="1" applyAlignment="1">
      <alignment horizontal="center" vertical="center"/>
    </xf>
    <xf numFmtId="0" fontId="42" fillId="0" borderId="0" xfId="18" applyFont="1" applyAlignment="1">
      <alignment horizontal="center" vertical="center"/>
    </xf>
    <xf numFmtId="0" fontId="39" fillId="3" borderId="11" xfId="0" applyFont="1" applyFill="1" applyBorder="1" applyAlignment="1">
      <alignment horizontal="center" vertical="center"/>
    </xf>
    <xf numFmtId="0" fontId="39" fillId="3" borderId="67" xfId="0" applyFont="1" applyFill="1" applyBorder="1" applyAlignment="1">
      <alignment horizontal="center" vertical="center"/>
    </xf>
    <xf numFmtId="0" fontId="39" fillId="3" borderId="69" xfId="0" applyFont="1" applyFill="1" applyBorder="1" applyAlignment="1">
      <alignment horizontal="center" vertical="center"/>
    </xf>
    <xf numFmtId="0" fontId="39" fillId="3" borderId="68" xfId="0" quotePrefix="1" applyFont="1" applyFill="1" applyBorder="1" applyAlignment="1">
      <alignment horizontal="center"/>
    </xf>
    <xf numFmtId="0" fontId="39" fillId="3" borderId="74" xfId="0" quotePrefix="1" applyFont="1" applyFill="1" applyBorder="1" applyAlignment="1">
      <alignment horizontal="center"/>
    </xf>
    <xf numFmtId="0" fontId="39" fillId="3" borderId="70" xfId="0" applyFont="1" applyFill="1" applyBorder="1" applyAlignment="1">
      <alignment horizontal="center" vertical="center"/>
    </xf>
    <xf numFmtId="0" fontId="52" fillId="0" borderId="0" xfId="18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vertical="center"/>
    </xf>
    <xf numFmtId="0" fontId="61" fillId="0" borderId="0" xfId="0" applyFont="1" applyAlignment="1">
      <alignment horizontal="left"/>
    </xf>
    <xf numFmtId="0" fontId="51" fillId="0" borderId="0" xfId="0" applyFont="1" applyAlignment="1">
      <alignment horizontal="center"/>
    </xf>
    <xf numFmtId="0" fontId="72" fillId="7" borderId="20" xfId="271" applyFont="1" applyFill="1" applyBorder="1" applyAlignment="1">
      <alignment horizontal="center" vertical="center" wrapText="1"/>
    </xf>
    <xf numFmtId="0" fontId="72" fillId="7" borderId="38" xfId="271" applyFont="1" applyFill="1" applyBorder="1" applyAlignment="1">
      <alignment horizontal="center" vertical="center" wrapText="1"/>
    </xf>
    <xf numFmtId="0" fontId="72" fillId="7" borderId="37" xfId="271" applyFont="1" applyFill="1" applyBorder="1" applyAlignment="1">
      <alignment horizontal="center" vertical="center" wrapText="1"/>
    </xf>
    <xf numFmtId="0" fontId="72" fillId="7" borderId="23" xfId="271" applyFont="1" applyFill="1" applyBorder="1" applyAlignment="1">
      <alignment horizontal="center" vertical="center" wrapText="1"/>
    </xf>
    <xf numFmtId="0" fontId="71" fillId="3" borderId="22" xfId="0" applyFont="1" applyFill="1" applyBorder="1" applyAlignment="1">
      <alignment horizontal="center" vertical="center"/>
    </xf>
    <xf numFmtId="0" fontId="71" fillId="3" borderId="21" xfId="0" applyFont="1" applyFill="1" applyBorder="1" applyAlignment="1">
      <alignment horizontal="center" vertical="center"/>
    </xf>
    <xf numFmtId="0" fontId="71" fillId="3" borderId="22" xfId="0" applyFont="1" applyFill="1" applyBorder="1" applyAlignment="1">
      <alignment horizontal="center" vertical="center" wrapText="1"/>
    </xf>
    <xf numFmtId="0" fontId="71" fillId="3" borderId="23" xfId="0" applyFont="1" applyFill="1" applyBorder="1" applyAlignment="1">
      <alignment horizontal="center" vertical="center" wrapText="1"/>
    </xf>
    <xf numFmtId="0" fontId="71" fillId="3" borderId="20" xfId="0" applyFont="1" applyFill="1" applyBorder="1" applyAlignment="1">
      <alignment horizontal="center" vertical="center"/>
    </xf>
    <xf numFmtId="0" fontId="71" fillId="3" borderId="22" xfId="271" applyFont="1" applyFill="1" applyBorder="1" applyAlignment="1">
      <alignment horizontal="center" vertical="center" wrapText="1"/>
    </xf>
    <xf numFmtId="0" fontId="71" fillId="3" borderId="23" xfId="271" applyFont="1" applyFill="1" applyBorder="1" applyAlignment="1">
      <alignment horizontal="center" vertical="center" wrapText="1"/>
    </xf>
    <xf numFmtId="0" fontId="71" fillId="3" borderId="20" xfId="271" applyFont="1" applyFill="1" applyBorder="1" applyAlignment="1">
      <alignment horizontal="center" vertical="center"/>
    </xf>
    <xf numFmtId="0" fontId="71" fillId="3" borderId="21" xfId="271" applyFont="1" applyFill="1" applyBorder="1" applyAlignment="1">
      <alignment horizontal="center" vertical="center"/>
    </xf>
    <xf numFmtId="0" fontId="71" fillId="3" borderId="22" xfId="271" applyFont="1" applyFill="1" applyBorder="1" applyAlignment="1">
      <alignment horizontal="center" vertical="center"/>
    </xf>
    <xf numFmtId="0" fontId="71" fillId="3" borderId="35" xfId="271" applyFont="1" applyFill="1" applyBorder="1" applyAlignment="1">
      <alignment horizontal="center" vertical="center"/>
    </xf>
    <xf numFmtId="0" fontId="71" fillId="3" borderId="36" xfId="271" applyFont="1" applyFill="1" applyBorder="1" applyAlignment="1">
      <alignment horizontal="center" vertical="center"/>
    </xf>
    <xf numFmtId="0" fontId="71" fillId="3" borderId="33" xfId="271" applyFont="1" applyFill="1" applyBorder="1" applyAlignment="1">
      <alignment horizontal="center" vertical="center"/>
    </xf>
    <xf numFmtId="0" fontId="71" fillId="3" borderId="34" xfId="271" applyFont="1" applyFill="1" applyBorder="1" applyAlignment="1">
      <alignment horizontal="center" vertical="center"/>
    </xf>
    <xf numFmtId="0" fontId="71" fillId="3" borderId="1" xfId="0" applyFont="1" applyFill="1" applyBorder="1" applyAlignment="1">
      <alignment horizontal="center" vertical="center"/>
    </xf>
    <xf numFmtId="0" fontId="71" fillId="3" borderId="94" xfId="0" applyFont="1" applyFill="1" applyBorder="1" applyAlignment="1">
      <alignment horizontal="center" vertical="center"/>
    </xf>
    <xf numFmtId="0" fontId="72" fillId="7" borderId="47" xfId="271" applyFont="1" applyFill="1" applyBorder="1" applyAlignment="1">
      <alignment horizontal="center" vertical="center"/>
    </xf>
    <xf numFmtId="0" fontId="72" fillId="7" borderId="46" xfId="271" applyFont="1" applyFill="1" applyBorder="1" applyAlignment="1">
      <alignment horizontal="center" vertical="center"/>
    </xf>
    <xf numFmtId="0" fontId="71" fillId="3" borderId="12" xfId="0" applyFont="1" applyFill="1" applyBorder="1" applyAlignment="1">
      <alignment horizontal="center" vertical="center"/>
    </xf>
    <xf numFmtId="0" fontId="71" fillId="3" borderId="13" xfId="0" applyFont="1" applyFill="1" applyBorder="1" applyAlignment="1">
      <alignment horizontal="center" vertical="center"/>
    </xf>
    <xf numFmtId="0" fontId="71" fillId="3" borderId="49" xfId="271" applyFont="1" applyFill="1" applyBorder="1" applyAlignment="1">
      <alignment horizontal="center" vertical="center"/>
    </xf>
    <xf numFmtId="0" fontId="71" fillId="3" borderId="33" xfId="271" applyFont="1" applyFill="1" applyBorder="1" applyAlignment="1">
      <alignment horizontal="center" vertical="center" wrapText="1"/>
    </xf>
    <xf numFmtId="0" fontId="71" fillId="3" borderId="48" xfId="271" applyFont="1" applyFill="1" applyBorder="1" applyAlignment="1">
      <alignment horizontal="center" vertical="center" wrapText="1"/>
    </xf>
    <xf numFmtId="0" fontId="71" fillId="3" borderId="49" xfId="0" applyFont="1" applyFill="1" applyBorder="1" applyAlignment="1">
      <alignment horizontal="center" vertical="center"/>
    </xf>
    <xf numFmtId="0" fontId="71" fillId="3" borderId="34" xfId="0" applyFont="1" applyFill="1" applyBorder="1" applyAlignment="1">
      <alignment horizontal="center" vertical="center"/>
    </xf>
    <xf numFmtId="0" fontId="71" fillId="3" borderId="33" xfId="0" applyFont="1" applyFill="1" applyBorder="1" applyAlignment="1">
      <alignment horizontal="center" vertical="center"/>
    </xf>
    <xf numFmtId="0" fontId="72" fillId="7" borderId="45" xfId="271" applyFont="1" applyFill="1" applyBorder="1" applyAlignment="1">
      <alignment horizontal="center" vertical="center"/>
    </xf>
    <xf numFmtId="0" fontId="39" fillId="3" borderId="11" xfId="0" quotePrefix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9" fillId="3" borderId="68" xfId="0" quotePrefix="1" applyFont="1" applyFill="1" applyBorder="1" applyAlignment="1">
      <alignment horizontal="center" vertical="center"/>
    </xf>
    <xf numFmtId="0" fontId="39" fillId="3" borderId="74" xfId="0" quotePrefix="1" applyFont="1" applyFill="1" applyBorder="1" applyAlignment="1">
      <alignment horizontal="center" vertical="center"/>
    </xf>
  </cellXfs>
  <cellStyles count="281">
    <cellStyle name="%" xfId="2"/>
    <cellStyle name="% 3" xfId="3"/>
    <cellStyle name="% 3 2" xfId="126"/>
    <cellStyle name="CABECALHO" xfId="4"/>
    <cellStyle name="Comma 2" xfId="5"/>
    <cellStyle name="Comma 2 2" xfId="122"/>
    <cellStyle name="Comma 3" xfId="123"/>
    <cellStyle name="Currency 2" xfId="124"/>
    <cellStyle name="DADOS" xfId="7"/>
    <cellStyle name="Hiperligação" xfId="280" builtinId="8"/>
    <cellStyle name="Hiperligação 2" xfId="234"/>
    <cellStyle name="Hyperlink 2" xfId="8"/>
    <cellStyle name="Hyperlink 2 2" xfId="127"/>
    <cellStyle name="Hyperlink 3" xfId="9"/>
    <cellStyle name="Moeda 2" xfId="6"/>
    <cellStyle name="Normal" xfId="0" builtinId="0"/>
    <cellStyle name="Normal - Style1" xfId="10"/>
    <cellStyle name="Normal - Style2" xfId="11"/>
    <cellStyle name="Normal - Style3" xfId="12"/>
    <cellStyle name="Normal - Style4" xfId="13"/>
    <cellStyle name="Normal - Style5" xfId="14"/>
    <cellStyle name="Normal - Style6" xfId="15"/>
    <cellStyle name="Normal - Style7" xfId="16"/>
    <cellStyle name="Normal - Style8" xfId="17"/>
    <cellStyle name="Normal 10" xfId="18"/>
    <cellStyle name="Normal 10 2" xfId="119"/>
    <cellStyle name="Normal 10 3" xfId="271"/>
    <cellStyle name="Normal 10 3 2" xfId="276"/>
    <cellStyle name="Normal 100" xfId="128"/>
    <cellStyle name="Normal 101" xfId="129"/>
    <cellStyle name="Normal 102" xfId="130"/>
    <cellStyle name="Normal 103" xfId="131"/>
    <cellStyle name="Normal 104" xfId="132"/>
    <cellStyle name="Normal 104 2" xfId="118"/>
    <cellStyle name="Normal 105" xfId="133"/>
    <cellStyle name="Normal 106" xfId="134"/>
    <cellStyle name="Normal 107" xfId="135"/>
    <cellStyle name="Normal 108" xfId="136"/>
    <cellStyle name="Normal 109" xfId="137"/>
    <cellStyle name="Normal 11" xfId="19"/>
    <cellStyle name="Normal 11 2" xfId="138"/>
    <cellStyle name="Normal 110" xfId="139"/>
    <cellStyle name="Normal 111" xfId="235"/>
    <cellStyle name="Normal 112" xfId="236"/>
    <cellStyle name="Normal 113" xfId="237"/>
    <cellStyle name="Normal 114" xfId="238"/>
    <cellStyle name="Normal 115" xfId="239"/>
    <cellStyle name="Normal 116" xfId="240"/>
    <cellStyle name="Normal 117" xfId="241"/>
    <cellStyle name="Normal 118" xfId="242"/>
    <cellStyle name="Normal 119" xfId="243"/>
    <cellStyle name="Normal 12" xfId="20"/>
    <cellStyle name="Normal 12 2" xfId="140"/>
    <cellStyle name="Normal 120" xfId="244"/>
    <cellStyle name="Normal 121" xfId="245"/>
    <cellStyle name="Normal 122" xfId="246"/>
    <cellStyle name="Normal 123" xfId="247"/>
    <cellStyle name="Normal 124" xfId="248"/>
    <cellStyle name="Normal 125" xfId="249"/>
    <cellStyle name="Normal 126" xfId="250"/>
    <cellStyle name="Normal 127" xfId="251"/>
    <cellStyle name="Normal 128" xfId="252"/>
    <cellStyle name="Normal 129" xfId="253"/>
    <cellStyle name="Normal 13" xfId="21"/>
    <cellStyle name="Normal 13 2" xfId="141"/>
    <cellStyle name="Normal 130" xfId="254"/>
    <cellStyle name="Normal 131" xfId="255"/>
    <cellStyle name="Normal 132" xfId="256"/>
    <cellStyle name="Normal 133" xfId="257"/>
    <cellStyle name="Normal 134" xfId="258"/>
    <cellStyle name="Normal 135" xfId="259"/>
    <cellStyle name="Normal 136" xfId="260"/>
    <cellStyle name="Normal 137" xfId="261"/>
    <cellStyle name="Normal 138" xfId="262"/>
    <cellStyle name="Normal 139" xfId="263"/>
    <cellStyle name="Normal 14" xfId="22"/>
    <cellStyle name="Normal 14 2" xfId="142"/>
    <cellStyle name="Normal 140" xfId="264"/>
    <cellStyle name="Normal 141" xfId="265"/>
    <cellStyle name="Normal 142" xfId="266"/>
    <cellStyle name="Normal 143" xfId="267"/>
    <cellStyle name="Normal 144" xfId="268"/>
    <cellStyle name="Normal 145" xfId="269"/>
    <cellStyle name="Normal 15" xfId="23"/>
    <cellStyle name="Normal 15 2" xfId="143"/>
    <cellStyle name="Normal 16" xfId="24"/>
    <cellStyle name="Normal 16 2" xfId="144"/>
    <cellStyle name="Normal 17" xfId="25"/>
    <cellStyle name="Normal 17 2" xfId="145"/>
    <cellStyle name="Normal 18" xfId="26"/>
    <cellStyle name="Normal 18 2" xfId="146"/>
    <cellStyle name="Normal 19" xfId="27"/>
    <cellStyle name="Normal 19 2" xfId="147"/>
    <cellStyle name="Normal 2" xfId="28"/>
    <cellStyle name="Normal 2 2" xfId="148"/>
    <cellStyle name="Normal 2 2 2" xfId="29"/>
    <cellStyle name="Normal 2 2 2 2" xfId="149"/>
    <cellStyle name="Normal 2 3" xfId="272"/>
    <cellStyle name="Normal 2 3 2" xfId="277"/>
    <cellStyle name="Normal 20" xfId="30"/>
    <cellStyle name="Normal 20 2" xfId="150"/>
    <cellStyle name="Normal 21" xfId="31"/>
    <cellStyle name="Normal 21 2" xfId="151"/>
    <cellStyle name="Normal 22" xfId="32"/>
    <cellStyle name="Normal 22 2" xfId="152"/>
    <cellStyle name="Normal 23" xfId="33"/>
    <cellStyle name="Normal 23 2" xfId="153"/>
    <cellStyle name="Normal 24" xfId="34"/>
    <cellStyle name="Normal 24 2" xfId="154"/>
    <cellStyle name="Normal 25" xfId="35"/>
    <cellStyle name="Normal 25 2" xfId="155"/>
    <cellStyle name="Normal 26" xfId="36"/>
    <cellStyle name="Normal 26 2" xfId="156"/>
    <cellStyle name="Normal 27" xfId="37"/>
    <cellStyle name="Normal 27 2" xfId="157"/>
    <cellStyle name="Normal 28" xfId="38"/>
    <cellStyle name="Normal 28 2" xfId="158"/>
    <cellStyle name="Normal 29" xfId="39"/>
    <cellStyle name="Normal 29 2" xfId="159"/>
    <cellStyle name="Normal 3" xfId="40"/>
    <cellStyle name="Normal 3 2" xfId="41"/>
    <cellStyle name="Normal 3 2 2" xfId="160"/>
    <cellStyle name="Normal 3 3" xfId="161"/>
    <cellStyle name="Normal 3 4" xfId="162"/>
    <cellStyle name="Normal 30" xfId="42"/>
    <cellStyle name="Normal 30 2" xfId="163"/>
    <cellStyle name="Normal 31" xfId="43"/>
    <cellStyle name="Normal 31 2" xfId="164"/>
    <cellStyle name="Normal 32" xfId="44"/>
    <cellStyle name="Normal 32 2" xfId="165"/>
    <cellStyle name="Normal 33" xfId="45"/>
    <cellStyle name="Normal 33 2" xfId="166"/>
    <cellStyle name="Normal 34" xfId="46"/>
    <cellStyle name="Normal 34 2" xfId="167"/>
    <cellStyle name="Normal 35" xfId="47"/>
    <cellStyle name="Normal 35 2" xfId="168"/>
    <cellStyle name="Normal 36" xfId="48"/>
    <cellStyle name="Normal 36 2" xfId="169"/>
    <cellStyle name="Normal 37" xfId="49"/>
    <cellStyle name="Normal 37 2" xfId="125"/>
    <cellStyle name="Normal 38" xfId="50"/>
    <cellStyle name="Normal 38 2" xfId="121"/>
    <cellStyle name="Normal 39" xfId="51"/>
    <cellStyle name="Normal 39 2" xfId="170"/>
    <cellStyle name="Normal 4" xfId="52"/>
    <cellStyle name="Normal 4 2" xfId="273"/>
    <cellStyle name="Normal 4 2 2" xfId="278"/>
    <cellStyle name="Normal 40" xfId="53"/>
    <cellStyle name="Normal 40 2" xfId="171"/>
    <cellStyle name="Normal 41" xfId="54"/>
    <cellStyle name="Normal 41 2" xfId="172"/>
    <cellStyle name="Normal 42" xfId="55"/>
    <cellStyle name="Normal 42 2" xfId="173"/>
    <cellStyle name="Normal 43" xfId="56"/>
    <cellStyle name="Normal 43 2" xfId="174"/>
    <cellStyle name="Normal 44" xfId="57"/>
    <cellStyle name="Normal 44 2" xfId="175"/>
    <cellStyle name="Normal 45" xfId="58"/>
    <cellStyle name="Normal 45 2" xfId="176"/>
    <cellStyle name="Normal 46" xfId="59"/>
    <cellStyle name="Normal 46 2" xfId="120"/>
    <cellStyle name="Normal 47" xfId="60"/>
    <cellStyle name="Normal 47 2" xfId="177"/>
    <cellStyle name="Normal 48" xfId="61"/>
    <cellStyle name="Normal 48 2" xfId="178"/>
    <cellStyle name="Normal 49" xfId="62"/>
    <cellStyle name="Normal 49 2" xfId="179"/>
    <cellStyle name="Normal 5" xfId="63"/>
    <cellStyle name="Normal 5 2" xfId="180"/>
    <cellStyle name="Normal 50" xfId="64"/>
    <cellStyle name="Normal 50 2" xfId="181"/>
    <cellStyle name="Normal 51" xfId="65"/>
    <cellStyle name="Normal 51 2" xfId="182"/>
    <cellStyle name="Normal 52" xfId="66"/>
    <cellStyle name="Normal 52 2" xfId="183"/>
    <cellStyle name="Normal 53" xfId="67"/>
    <cellStyle name="Normal 53 2" xfId="184"/>
    <cellStyle name="Normal 54" xfId="68"/>
    <cellStyle name="Normal 54 2" xfId="185"/>
    <cellStyle name="Normal 55" xfId="69"/>
    <cellStyle name="Normal 55 2" xfId="186"/>
    <cellStyle name="Normal 56" xfId="70"/>
    <cellStyle name="Normal 56 2" xfId="187"/>
    <cellStyle name="Normal 57" xfId="71"/>
    <cellStyle name="Normal 57 2" xfId="188"/>
    <cellStyle name="Normal 58" xfId="72"/>
    <cellStyle name="Normal 58 2" xfId="189"/>
    <cellStyle name="Normal 59" xfId="73"/>
    <cellStyle name="Normal 59 2" xfId="190"/>
    <cellStyle name="Normal 6" xfId="74"/>
    <cellStyle name="Normal 6 2" xfId="191"/>
    <cellStyle name="Normal 6 3" xfId="192"/>
    <cellStyle name="Normal 60" xfId="75"/>
    <cellStyle name="Normal 60 2" xfId="193"/>
    <cellStyle name="Normal 61" xfId="76"/>
    <cellStyle name="Normal 61 2" xfId="194"/>
    <cellStyle name="Normal 62" xfId="77"/>
    <cellStyle name="Normal 62 2" xfId="195"/>
    <cellStyle name="Normal 63" xfId="78"/>
    <cellStyle name="Normal 63 2" xfId="196"/>
    <cellStyle name="Normal 64" xfId="79"/>
    <cellStyle name="Normal 64 2" xfId="197"/>
    <cellStyle name="Normal 65" xfId="80"/>
    <cellStyle name="Normal 65 2" xfId="198"/>
    <cellStyle name="Normal 66" xfId="81"/>
    <cellStyle name="Normal 66 2" xfId="199"/>
    <cellStyle name="Normal 67" xfId="82"/>
    <cellStyle name="Normal 67 2" xfId="200"/>
    <cellStyle name="Normal 68" xfId="83"/>
    <cellStyle name="Normal 68 2" xfId="201"/>
    <cellStyle name="Normal 69" xfId="84"/>
    <cellStyle name="Normal 69 2" xfId="202"/>
    <cellStyle name="Normal 7" xfId="85"/>
    <cellStyle name="Normal 7 2" xfId="203"/>
    <cellStyle name="Normal 70" xfId="86"/>
    <cellStyle name="Normal 70 2" xfId="204"/>
    <cellStyle name="Normal 71" xfId="87"/>
    <cellStyle name="Normal 71 2" xfId="205"/>
    <cellStyle name="Normal 72" xfId="88"/>
    <cellStyle name="Normal 72 2" xfId="206"/>
    <cellStyle name="Normal 73" xfId="89"/>
    <cellStyle name="Normal 73 2" xfId="207"/>
    <cellStyle name="Normal 74" xfId="90"/>
    <cellStyle name="Normal 74 2" xfId="208"/>
    <cellStyle name="Normal 75" xfId="91"/>
    <cellStyle name="Normal 75 2" xfId="209"/>
    <cellStyle name="Normal 76" xfId="92"/>
    <cellStyle name="Normal 76 2" xfId="210"/>
    <cellStyle name="Normal 77" xfId="93"/>
    <cellStyle name="Normal 77 2" xfId="211"/>
    <cellStyle name="Normal 78" xfId="94"/>
    <cellStyle name="Normal 78 2" xfId="212"/>
    <cellStyle name="Normal 79" xfId="95"/>
    <cellStyle name="Normal 79 2" xfId="213"/>
    <cellStyle name="Normal 8" xfId="96"/>
    <cellStyle name="Normal 8 2" xfId="214"/>
    <cellStyle name="Normal 80" xfId="97"/>
    <cellStyle name="Normal 80 2" xfId="215"/>
    <cellStyle name="Normal 81" xfId="98"/>
    <cellStyle name="Normal 81 2" xfId="216"/>
    <cellStyle name="Normal 82" xfId="99"/>
    <cellStyle name="Normal 82 2" xfId="217"/>
    <cellStyle name="Normal 83" xfId="100"/>
    <cellStyle name="Normal 83 2" xfId="218"/>
    <cellStyle name="Normal 84" xfId="101"/>
    <cellStyle name="Normal 84 2" xfId="219"/>
    <cellStyle name="Normal 85" xfId="102"/>
    <cellStyle name="Normal 85 2" xfId="220"/>
    <cellStyle name="Normal 86" xfId="103"/>
    <cellStyle name="Normal 86 2" xfId="221"/>
    <cellStyle name="Normal 87" xfId="104"/>
    <cellStyle name="Normal 87 2" xfId="222"/>
    <cellStyle name="Normal 88" xfId="105"/>
    <cellStyle name="Normal 88 2" xfId="223"/>
    <cellStyle name="Normal 89" xfId="1"/>
    <cellStyle name="Normal 89 2" xfId="224"/>
    <cellStyle name="Normal 9" xfId="106"/>
    <cellStyle name="Normal 9 2" xfId="225"/>
    <cellStyle name="Normal 90" xfId="111"/>
    <cellStyle name="Normal 90 2" xfId="226"/>
    <cellStyle name="Normal 91" xfId="113"/>
    <cellStyle name="Normal 92" xfId="114"/>
    <cellStyle name="Normal 93" xfId="112"/>
    <cellStyle name="Normal 94" xfId="115"/>
    <cellStyle name="Normal 95" xfId="116"/>
    <cellStyle name="Normal 96" xfId="117"/>
    <cellStyle name="Normal 97" xfId="227"/>
    <cellStyle name="Normal 98" xfId="228"/>
    <cellStyle name="Normal 99" xfId="229"/>
    <cellStyle name="NUMLINHA" xfId="107"/>
    <cellStyle name="Percent 2" xfId="230"/>
    <cellStyle name="Percent 2 2" xfId="231"/>
    <cellStyle name="Percent 3" xfId="232"/>
    <cellStyle name="Percent 4" xfId="233"/>
    <cellStyle name="Percentagem 2" xfId="108"/>
    <cellStyle name="Percentagem 3" xfId="270"/>
    <cellStyle name="QDTITULO" xfId="109"/>
    <cellStyle name="TITCOLUNA" xfId="110"/>
    <cellStyle name="Vírgula" xfId="275" builtinId="3"/>
    <cellStyle name="Vírgula 2" xfId="274"/>
    <cellStyle name="Vírgula 2 2" xfId="27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19"/>
    </mc:Choice>
    <mc:Fallback>
      <c:style val="19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Movimento Ferroviário Internacional de Passageiros</a:t>
            </a:r>
          </a:p>
        </c:rich>
      </c:tx>
      <c:layout/>
      <c:overlay val="0"/>
    </c:title>
    <c:autoTitleDeleted val="0"/>
    <c:view3D>
      <c:rotX val="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3033698411834288E-2"/>
          <c:y val="9.4422956802146504E-2"/>
          <c:w val="0.93696630158816574"/>
          <c:h val="0.75584181813146745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'1.2.1. a 1.2.3.'!$A$31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dLbls>
            <c:delete val="1"/>
          </c:dLbls>
          <c:cat>
            <c:numRef>
              <c:f>'1.2.1. a 1.2.3.'!$B$18:$O$18</c:f>
              <c:numCache>
                <c:formatCode>General</c:formatCode>
                <c:ptCount val="14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</c:numCache>
            </c:numRef>
          </c:cat>
          <c:val>
            <c:numRef>
              <c:f>'1.2.1. a 1.2.3.'!$B$31:$O$31</c:f>
              <c:numCache>
                <c:formatCode>0</c:formatCode>
                <c:ptCount val="14"/>
                <c:pt idx="0">
                  <c:v>217</c:v>
                </c:pt>
                <c:pt idx="1">
                  <c:v>210</c:v>
                </c:pt>
                <c:pt idx="2">
                  <c:v>202</c:v>
                </c:pt>
                <c:pt idx="3">
                  <c:v>203</c:v>
                </c:pt>
                <c:pt idx="4">
                  <c:v>155</c:v>
                </c:pt>
                <c:pt idx="5">
                  <c:v>133</c:v>
                </c:pt>
                <c:pt idx="6">
                  <c:v>144</c:v>
                </c:pt>
                <c:pt idx="7">
                  <c:v>130</c:v>
                </c:pt>
                <c:pt idx="8">
                  <c:v>130</c:v>
                </c:pt>
                <c:pt idx="9">
                  <c:v>133</c:v>
                </c:pt>
                <c:pt idx="10">
                  <c:v>215</c:v>
                </c:pt>
                <c:pt idx="11">
                  <c:v>226</c:v>
                </c:pt>
                <c:pt idx="12">
                  <c:v>235</c:v>
                </c:pt>
                <c:pt idx="13">
                  <c:v>251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82155392"/>
        <c:axId val="82156928"/>
        <c:axId val="0"/>
      </c:bar3DChart>
      <c:catAx>
        <c:axId val="82155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2156928"/>
        <c:crosses val="autoZero"/>
        <c:auto val="1"/>
        <c:lblAlgn val="ctr"/>
        <c:lblOffset val="100"/>
        <c:noMultiLvlLbl val="0"/>
      </c:catAx>
      <c:valAx>
        <c:axId val="82156928"/>
        <c:scaling>
          <c:orientation val="minMax"/>
          <c:max val="260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Milhares de Passageiros </a:t>
                </a:r>
              </a:p>
            </c:rich>
          </c:tx>
          <c:layout>
            <c:manualLayout>
              <c:xMode val="edge"/>
              <c:yMode val="edge"/>
              <c:x val="5.5065150754460774E-3"/>
              <c:y val="0.33536660019599651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crossAx val="82155392"/>
        <c:crosses val="autoZero"/>
        <c:crossBetween val="between"/>
        <c:majorUnit val="65"/>
      </c:valAx>
    </c:plotArea>
    <c:plotVisOnly val="1"/>
    <c:dispBlanksAs val="gap"/>
    <c:showDLblsOverMax val="0"/>
  </c:chart>
  <c:spPr>
    <a:noFill/>
  </c:spPr>
  <c:txPr>
    <a:bodyPr/>
    <a:lstStyle/>
    <a:p>
      <a:pPr>
        <a:defRPr sz="800">
          <a:solidFill>
            <a:schemeClr val="accent1">
              <a:lumMod val="50000"/>
            </a:schemeClr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multiLvlStrRef>
              <c:f>'1.3.2.'!$B$3:$Q$4</c:f>
              <c:multiLvlStrCache>
                <c:ptCount val="16"/>
                <c:lvl>
                  <c:pt idx="0">
                    <c:v>Rio Guadiana</c:v>
                  </c:pt>
                  <c:pt idx="1">
                    <c:v>Rio Minho</c:v>
                  </c:pt>
                  <c:pt idx="2">
                    <c:v>Rio Guadiana</c:v>
                  </c:pt>
                  <c:pt idx="3">
                    <c:v>Rio Minho</c:v>
                  </c:pt>
                  <c:pt idx="4">
                    <c:v>Rio Guadiana</c:v>
                  </c:pt>
                  <c:pt idx="5">
                    <c:v>Rio Minho</c:v>
                  </c:pt>
                  <c:pt idx="6">
                    <c:v>Rio Guadiana</c:v>
                  </c:pt>
                  <c:pt idx="7">
                    <c:v>Rio Minho</c:v>
                  </c:pt>
                  <c:pt idx="8">
                    <c:v>Rio Guadiana</c:v>
                  </c:pt>
                  <c:pt idx="9">
                    <c:v>Rio Minho</c:v>
                  </c:pt>
                  <c:pt idx="10">
                    <c:v>Rio Guadiana</c:v>
                  </c:pt>
                  <c:pt idx="11">
                    <c:v>Rio Minho</c:v>
                  </c:pt>
                  <c:pt idx="12">
                    <c:v>Rio Guadiana</c:v>
                  </c:pt>
                  <c:pt idx="13">
                    <c:v>Rio Minho</c:v>
                  </c:pt>
                  <c:pt idx="14">
                    <c:v>Rio Guadiana</c:v>
                  </c:pt>
                  <c:pt idx="15">
                    <c:v>Rio Minho</c:v>
                  </c:pt>
                </c:lvl>
                <c:lvl>
                  <c:pt idx="0">
                    <c:v>2010</c:v>
                  </c:pt>
                  <c:pt idx="2">
                    <c:v>2011</c:v>
                  </c:pt>
                  <c:pt idx="4">
                    <c:v>2012</c:v>
                  </c:pt>
                  <c:pt idx="6">
                    <c:v>2013</c:v>
                  </c:pt>
                  <c:pt idx="8">
                    <c:v>2014</c:v>
                  </c:pt>
                  <c:pt idx="10">
                    <c:v>2015</c:v>
                  </c:pt>
                  <c:pt idx="12">
                    <c:v>2016</c:v>
                  </c:pt>
                  <c:pt idx="14">
                    <c:v>2017</c:v>
                  </c:pt>
                </c:lvl>
              </c:multiLvlStrCache>
            </c:multiLvlStrRef>
          </c:cat>
          <c:val>
            <c:numRef>
              <c:f>'1.3.2.'!$B$17:$Q$17</c:f>
              <c:numCache>
                <c:formatCode>#\ ###\ ##0</c:formatCode>
                <c:ptCount val="16"/>
                <c:pt idx="0">
                  <c:v>134303</c:v>
                </c:pt>
                <c:pt idx="1">
                  <c:v>109759</c:v>
                </c:pt>
                <c:pt idx="2">
                  <c:v>127852</c:v>
                </c:pt>
                <c:pt idx="3">
                  <c:v>83723</c:v>
                </c:pt>
                <c:pt idx="4">
                  <c:v>125435</c:v>
                </c:pt>
                <c:pt idx="5">
                  <c:v>75471</c:v>
                </c:pt>
                <c:pt idx="6">
                  <c:v>117265</c:v>
                </c:pt>
                <c:pt idx="7">
                  <c:v>51400</c:v>
                </c:pt>
                <c:pt idx="8">
                  <c:v>120448</c:v>
                </c:pt>
                <c:pt idx="9">
                  <c:v>2547</c:v>
                </c:pt>
                <c:pt idx="10">
                  <c:v>125474</c:v>
                </c:pt>
                <c:pt idx="11">
                  <c:v>93224</c:v>
                </c:pt>
                <c:pt idx="12">
                  <c:v>129416</c:v>
                </c:pt>
                <c:pt idx="13">
                  <c:v>95354</c:v>
                </c:pt>
                <c:pt idx="14">
                  <c:v>140529</c:v>
                </c:pt>
                <c:pt idx="15">
                  <c:v>125445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6007296"/>
        <c:axId val="96008832"/>
        <c:axId val="0"/>
      </c:bar3DChart>
      <c:catAx>
        <c:axId val="96007296"/>
        <c:scaling>
          <c:orientation val="minMax"/>
        </c:scaling>
        <c:delete val="0"/>
        <c:axPos val="b"/>
        <c:majorTickMark val="out"/>
        <c:minorTickMark val="none"/>
        <c:tickLblPos val="nextTo"/>
        <c:crossAx val="96008832"/>
        <c:crosses val="autoZero"/>
        <c:auto val="1"/>
        <c:lblAlgn val="ctr"/>
        <c:lblOffset val="100"/>
        <c:noMultiLvlLbl val="0"/>
      </c:catAx>
      <c:valAx>
        <c:axId val="96008832"/>
        <c:scaling>
          <c:orientation val="minMax"/>
        </c:scaling>
        <c:delete val="0"/>
        <c:axPos val="l"/>
        <c:majorGridlines/>
        <c:numFmt formatCode="#\ ###\ ##0" sourceLinked="1"/>
        <c:majorTickMark val="out"/>
        <c:minorTickMark val="none"/>
        <c:tickLblPos val="nextTo"/>
        <c:crossAx val="96007296"/>
        <c:crosses val="autoZero"/>
        <c:crossBetween val="between"/>
      </c:valAx>
    </c:plotArea>
    <c:plotVisOnly val="1"/>
    <c:dispBlanksAs val="gap"/>
    <c:showDLblsOverMax val="0"/>
  </c:chart>
  <c:spPr>
    <a:ln>
      <a:solidFill>
        <a:schemeClr val="tx1">
          <a:lumMod val="50000"/>
          <a:lumOff val="50000"/>
        </a:schemeClr>
      </a:solidFill>
    </a:ln>
  </c:spPr>
  <c:txPr>
    <a:bodyPr/>
    <a:lstStyle/>
    <a:p>
      <a:pPr>
        <a:defRPr sz="800">
          <a:solidFill>
            <a:schemeClr val="accent1">
              <a:lumMod val="50000"/>
            </a:schemeClr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'1.4.1. a 1.4.3.'!$B$5</c:f>
              <c:strCache>
                <c:ptCount val="1"/>
                <c:pt idx="0">
                  <c:v>Espanha</c:v>
                </c:pt>
              </c:strCache>
            </c:strRef>
          </c:tx>
          <c:invertIfNegative val="0"/>
          <c:cat>
            <c:numRef>
              <c:f>'1.4.1. a 1.4.3.'!$A$6:$A$12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1.4.3.'!$B$6:$B$12</c:f>
              <c:numCache>
                <c:formatCode>0.0</c:formatCode>
                <c:ptCount val="7"/>
                <c:pt idx="0">
                  <c:v>241.7</c:v>
                </c:pt>
                <c:pt idx="1">
                  <c:v>220.9</c:v>
                </c:pt>
                <c:pt idx="2">
                  <c:v>245.8</c:v>
                </c:pt>
                <c:pt idx="3">
                  <c:v>297.70000000000005</c:v>
                </c:pt>
                <c:pt idx="4">
                  <c:v>232</c:v>
                </c:pt>
                <c:pt idx="5">
                  <c:v>305.5</c:v>
                </c:pt>
                <c:pt idx="6">
                  <c:v>352.7</c:v>
                </c:pt>
              </c:numCache>
            </c:numRef>
          </c:val>
        </c:ser>
        <c:ser>
          <c:idx val="1"/>
          <c:order val="1"/>
          <c:tx>
            <c:strRef>
              <c:f>'1.4.1. a 1.4.3.'!$C$5</c:f>
              <c:strCache>
                <c:ptCount val="1"/>
                <c:pt idx="0">
                  <c:v>França</c:v>
                </c:pt>
              </c:strCache>
            </c:strRef>
          </c:tx>
          <c:invertIfNegative val="0"/>
          <c:cat>
            <c:numRef>
              <c:f>'1.4.1. a 1.4.3.'!$A$6:$A$12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1.4.3.'!$C$6:$C$12</c:f>
              <c:numCache>
                <c:formatCode>0.0</c:formatCode>
                <c:ptCount val="7"/>
                <c:pt idx="0">
                  <c:v>123.69999999999999</c:v>
                </c:pt>
                <c:pt idx="1">
                  <c:v>155.89999999999998</c:v>
                </c:pt>
                <c:pt idx="2">
                  <c:v>193.89999999999998</c:v>
                </c:pt>
                <c:pt idx="3">
                  <c:v>203.2</c:v>
                </c:pt>
                <c:pt idx="4">
                  <c:v>208.6</c:v>
                </c:pt>
                <c:pt idx="5">
                  <c:v>215.2</c:v>
                </c:pt>
                <c:pt idx="6">
                  <c:v>166.3</c:v>
                </c:pt>
              </c:numCache>
            </c:numRef>
          </c:val>
        </c:ser>
        <c:ser>
          <c:idx val="2"/>
          <c:order val="2"/>
          <c:tx>
            <c:strRef>
              <c:f>'1.4.1. a 1.4.3.'!$D$5</c:f>
              <c:strCache>
                <c:ptCount val="1"/>
                <c:pt idx="0">
                  <c:v>Suíça</c:v>
                </c:pt>
              </c:strCache>
            </c:strRef>
          </c:tx>
          <c:invertIfNegative val="0"/>
          <c:cat>
            <c:numRef>
              <c:f>'1.4.1. a 1.4.3.'!$A$6:$A$12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1.4.3.'!$D$6:$D$12</c:f>
              <c:numCache>
                <c:formatCode>0.0</c:formatCode>
                <c:ptCount val="7"/>
                <c:pt idx="0">
                  <c:v>70.099999999999994</c:v>
                </c:pt>
                <c:pt idx="1">
                  <c:v>40.099999999999994</c:v>
                </c:pt>
                <c:pt idx="2">
                  <c:v>37.299999999999997</c:v>
                </c:pt>
                <c:pt idx="3">
                  <c:v>25.1</c:v>
                </c:pt>
                <c:pt idx="4">
                  <c:v>31.400000000000002</c:v>
                </c:pt>
                <c:pt idx="5">
                  <c:v>31.1</c:v>
                </c:pt>
                <c:pt idx="6">
                  <c:v>27.700000000000003</c:v>
                </c:pt>
              </c:numCache>
            </c:numRef>
          </c:val>
        </c:ser>
        <c:ser>
          <c:idx val="3"/>
          <c:order val="3"/>
          <c:tx>
            <c:strRef>
              <c:f>'1.4.1. a 1.4.3.'!$E$5</c:f>
              <c:strCache>
                <c:ptCount val="1"/>
                <c:pt idx="0">
                  <c:v>Alemanha</c:v>
                </c:pt>
              </c:strCache>
            </c:strRef>
          </c:tx>
          <c:invertIfNegative val="0"/>
          <c:cat>
            <c:numRef>
              <c:f>'1.4.1. a 1.4.3.'!$A$6:$A$12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1.4.3.'!$E$6:$E$12</c:f>
              <c:numCache>
                <c:formatCode>0.0</c:formatCode>
                <c:ptCount val="7"/>
                <c:pt idx="0">
                  <c:v>31.3</c:v>
                </c:pt>
                <c:pt idx="1">
                  <c:v>15.899999999999999</c:v>
                </c:pt>
                <c:pt idx="2">
                  <c:v>10</c:v>
                </c:pt>
                <c:pt idx="3">
                  <c:v>5.7</c:v>
                </c:pt>
                <c:pt idx="4">
                  <c:v>3.6</c:v>
                </c:pt>
                <c:pt idx="5">
                  <c:v>4.3</c:v>
                </c:pt>
                <c:pt idx="6">
                  <c:v>7.9</c:v>
                </c:pt>
              </c:numCache>
            </c:numRef>
          </c:val>
        </c:ser>
        <c:ser>
          <c:idx val="4"/>
          <c:order val="4"/>
          <c:tx>
            <c:strRef>
              <c:f>'1.4.1. a 1.4.3.'!$F$5</c:f>
              <c:strCache>
                <c:ptCount val="1"/>
                <c:pt idx="0">
                  <c:v>Luxemburgo</c:v>
                </c:pt>
              </c:strCache>
            </c:strRef>
          </c:tx>
          <c:invertIfNegative val="0"/>
          <c:cat>
            <c:numRef>
              <c:f>'1.4.1. a 1.4.3.'!$A$6:$A$12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1.4.3.'!$F$6:$F$12</c:f>
              <c:numCache>
                <c:formatCode>0.0</c:formatCode>
                <c:ptCount val="7"/>
                <c:pt idx="0">
                  <c:v>28.7</c:v>
                </c:pt>
                <c:pt idx="1">
                  <c:v>21</c:v>
                </c:pt>
                <c:pt idx="2">
                  <c:v>19.899999999999999</c:v>
                </c:pt>
                <c:pt idx="3">
                  <c:v>15.399999999999999</c:v>
                </c:pt>
                <c:pt idx="4">
                  <c:v>11.5</c:v>
                </c:pt>
                <c:pt idx="5">
                  <c:v>10.8</c:v>
                </c:pt>
                <c:pt idx="6">
                  <c:v>11.3</c:v>
                </c:pt>
              </c:numCache>
            </c:numRef>
          </c:val>
        </c:ser>
        <c:ser>
          <c:idx val="5"/>
          <c:order val="5"/>
          <c:tx>
            <c:strRef>
              <c:f>'1.4.1. a 1.4.3.'!$G$5</c:f>
              <c:strCache>
                <c:ptCount val="1"/>
                <c:pt idx="0">
                  <c:v>Outros</c:v>
                </c:pt>
              </c:strCache>
            </c:strRef>
          </c:tx>
          <c:invertIfNegative val="0"/>
          <c:cat>
            <c:numRef>
              <c:f>'1.4.1. a 1.4.3.'!$A$6:$A$12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1.4.3.'!$G$6:$G$12</c:f>
              <c:numCache>
                <c:formatCode>0.0</c:formatCode>
                <c:ptCount val="7"/>
                <c:pt idx="0">
                  <c:v>14.4</c:v>
                </c:pt>
                <c:pt idx="1">
                  <c:v>12.1</c:v>
                </c:pt>
                <c:pt idx="2">
                  <c:v>14.399999999999999</c:v>
                </c:pt>
                <c:pt idx="3">
                  <c:v>11.8</c:v>
                </c:pt>
                <c:pt idx="4">
                  <c:v>12.7</c:v>
                </c:pt>
                <c:pt idx="5">
                  <c:v>33.299999999999997</c:v>
                </c:pt>
                <c:pt idx="6">
                  <c:v>31.4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5914240"/>
        <c:axId val="95916032"/>
        <c:axId val="0"/>
      </c:bar3DChart>
      <c:catAx>
        <c:axId val="95914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5916032"/>
        <c:crosses val="autoZero"/>
        <c:auto val="1"/>
        <c:lblAlgn val="ctr"/>
        <c:lblOffset val="100"/>
        <c:noMultiLvlLbl val="0"/>
      </c:catAx>
      <c:valAx>
        <c:axId val="9591603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959142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097468888944094"/>
          <c:y val="0.2"/>
          <c:w val="0.13662638581849196"/>
          <c:h val="0.59666710411198598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solidFill>
            <a:schemeClr val="accent1">
              <a:lumMod val="50000"/>
            </a:schemeClr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'1.4.1. a 1.4.3.'!$B$35</c:f>
              <c:strCache>
                <c:ptCount val="1"/>
                <c:pt idx="0">
                  <c:v>Espanha</c:v>
                </c:pt>
              </c:strCache>
            </c:strRef>
          </c:tx>
          <c:invertIfNegative val="0"/>
          <c:cat>
            <c:numRef>
              <c:f>'1.4.1. a 1.4.3.'!$A$36:$A$42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1.4.3.'!$B$36:$B$42</c:f>
              <c:numCache>
                <c:formatCode>0.0</c:formatCode>
                <c:ptCount val="7"/>
                <c:pt idx="0">
                  <c:v>112.3</c:v>
                </c:pt>
                <c:pt idx="1">
                  <c:v>90.6</c:v>
                </c:pt>
                <c:pt idx="2">
                  <c:v>143.1</c:v>
                </c:pt>
                <c:pt idx="3">
                  <c:v>128.30000000000001</c:v>
                </c:pt>
                <c:pt idx="4">
                  <c:v>129</c:v>
                </c:pt>
                <c:pt idx="5">
                  <c:v>157.6</c:v>
                </c:pt>
                <c:pt idx="6">
                  <c:v>174.2</c:v>
                </c:pt>
              </c:numCache>
            </c:numRef>
          </c:val>
        </c:ser>
        <c:ser>
          <c:idx val="1"/>
          <c:order val="1"/>
          <c:tx>
            <c:strRef>
              <c:f>'1.4.1. a 1.4.3.'!$C$35</c:f>
              <c:strCache>
                <c:ptCount val="1"/>
                <c:pt idx="0">
                  <c:v>França</c:v>
                </c:pt>
              </c:strCache>
            </c:strRef>
          </c:tx>
          <c:invertIfNegative val="0"/>
          <c:cat>
            <c:numRef>
              <c:f>'1.4.1. a 1.4.3.'!$A$36:$A$42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1.4.3.'!$C$36:$C$42</c:f>
              <c:numCache>
                <c:formatCode>0.0</c:formatCode>
                <c:ptCount val="7"/>
                <c:pt idx="0">
                  <c:v>95.8</c:v>
                </c:pt>
                <c:pt idx="1">
                  <c:v>123.6</c:v>
                </c:pt>
                <c:pt idx="2">
                  <c:v>163.69999999999999</c:v>
                </c:pt>
                <c:pt idx="3">
                  <c:v>183.1</c:v>
                </c:pt>
                <c:pt idx="4">
                  <c:v>184</c:v>
                </c:pt>
                <c:pt idx="5">
                  <c:v>183.7</c:v>
                </c:pt>
                <c:pt idx="6">
                  <c:v>142.5</c:v>
                </c:pt>
              </c:numCache>
            </c:numRef>
          </c:val>
        </c:ser>
        <c:ser>
          <c:idx val="2"/>
          <c:order val="2"/>
          <c:tx>
            <c:strRef>
              <c:f>'1.4.1. a 1.4.3.'!$D$35</c:f>
              <c:strCache>
                <c:ptCount val="1"/>
                <c:pt idx="0">
                  <c:v>Suíça</c:v>
                </c:pt>
              </c:strCache>
            </c:strRef>
          </c:tx>
          <c:invertIfNegative val="0"/>
          <c:cat>
            <c:numRef>
              <c:f>'1.4.1. a 1.4.3.'!$A$36:$A$42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1.4.3.'!$D$36:$D$42</c:f>
              <c:numCache>
                <c:formatCode>0.0</c:formatCode>
                <c:ptCount val="7"/>
                <c:pt idx="0">
                  <c:v>62.9</c:v>
                </c:pt>
                <c:pt idx="1">
                  <c:v>33.299999999999997</c:v>
                </c:pt>
                <c:pt idx="2">
                  <c:v>27.3</c:v>
                </c:pt>
                <c:pt idx="3">
                  <c:v>16</c:v>
                </c:pt>
                <c:pt idx="4">
                  <c:v>22.6</c:v>
                </c:pt>
                <c:pt idx="5">
                  <c:v>22.2</c:v>
                </c:pt>
                <c:pt idx="6">
                  <c:v>17.600000000000001</c:v>
                </c:pt>
              </c:numCache>
            </c:numRef>
          </c:val>
        </c:ser>
        <c:ser>
          <c:idx val="3"/>
          <c:order val="3"/>
          <c:tx>
            <c:strRef>
              <c:f>'1.4.1. a 1.4.3.'!$E$35</c:f>
              <c:strCache>
                <c:ptCount val="1"/>
                <c:pt idx="0">
                  <c:v>Alemanha</c:v>
                </c:pt>
              </c:strCache>
            </c:strRef>
          </c:tx>
          <c:invertIfNegative val="0"/>
          <c:cat>
            <c:numRef>
              <c:f>'1.4.1. a 1.4.3.'!$A$36:$A$42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1.4.3.'!$E$36:$E$42</c:f>
              <c:numCache>
                <c:formatCode>0.0</c:formatCode>
                <c:ptCount val="7"/>
                <c:pt idx="0">
                  <c:v>21.6</c:v>
                </c:pt>
                <c:pt idx="1">
                  <c:v>13.6</c:v>
                </c:pt>
                <c:pt idx="2">
                  <c:v>9.4</c:v>
                </c:pt>
                <c:pt idx="3">
                  <c:v>5.3</c:v>
                </c:pt>
                <c:pt idx="4">
                  <c:v>3.4</c:v>
                </c:pt>
                <c:pt idx="5">
                  <c:v>3.9</c:v>
                </c:pt>
                <c:pt idx="6">
                  <c:v>4.2</c:v>
                </c:pt>
              </c:numCache>
            </c:numRef>
          </c:val>
        </c:ser>
        <c:ser>
          <c:idx val="4"/>
          <c:order val="4"/>
          <c:tx>
            <c:strRef>
              <c:f>'1.4.1. a 1.4.3.'!$F$35</c:f>
              <c:strCache>
                <c:ptCount val="1"/>
                <c:pt idx="0">
                  <c:v>Luxemburgo</c:v>
                </c:pt>
              </c:strCache>
            </c:strRef>
          </c:tx>
          <c:invertIfNegative val="0"/>
          <c:cat>
            <c:numRef>
              <c:f>'1.4.1. a 1.4.3.'!$A$36:$A$42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1.4.3.'!$F$36:$F$42</c:f>
              <c:numCache>
                <c:formatCode>0.0</c:formatCode>
                <c:ptCount val="7"/>
                <c:pt idx="0">
                  <c:v>25.8</c:v>
                </c:pt>
                <c:pt idx="1">
                  <c:v>18.5</c:v>
                </c:pt>
                <c:pt idx="2">
                  <c:v>17.7</c:v>
                </c:pt>
                <c:pt idx="3">
                  <c:v>15.2</c:v>
                </c:pt>
                <c:pt idx="4">
                  <c:v>11.3</c:v>
                </c:pt>
                <c:pt idx="5">
                  <c:v>10.8</c:v>
                </c:pt>
                <c:pt idx="6">
                  <c:v>11.2</c:v>
                </c:pt>
              </c:numCache>
            </c:numRef>
          </c:val>
        </c:ser>
        <c:ser>
          <c:idx val="5"/>
          <c:order val="5"/>
          <c:tx>
            <c:strRef>
              <c:f>'1.4.1. a 1.4.3.'!$G$35</c:f>
              <c:strCache>
                <c:ptCount val="1"/>
                <c:pt idx="0">
                  <c:v>Outros</c:v>
                </c:pt>
              </c:strCache>
            </c:strRef>
          </c:tx>
          <c:invertIfNegative val="0"/>
          <c:cat>
            <c:numRef>
              <c:f>'1.4.1. a 1.4.3.'!$A$36:$A$42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1.4.3.'!$G$36:$G$42</c:f>
              <c:numCache>
                <c:formatCode>0.0</c:formatCode>
                <c:ptCount val="7"/>
                <c:pt idx="0">
                  <c:v>12.5</c:v>
                </c:pt>
                <c:pt idx="1">
                  <c:v>8.6999999999999993</c:v>
                </c:pt>
                <c:pt idx="2">
                  <c:v>10.7</c:v>
                </c:pt>
                <c:pt idx="3">
                  <c:v>8.6</c:v>
                </c:pt>
                <c:pt idx="4">
                  <c:v>9.6</c:v>
                </c:pt>
                <c:pt idx="5">
                  <c:v>10</c:v>
                </c:pt>
                <c:pt idx="6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808384"/>
        <c:axId val="97809920"/>
        <c:axId val="0"/>
      </c:bar3DChart>
      <c:catAx>
        <c:axId val="97808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7809920"/>
        <c:crosses val="autoZero"/>
        <c:auto val="1"/>
        <c:lblAlgn val="ctr"/>
        <c:lblOffset val="100"/>
        <c:noMultiLvlLbl val="0"/>
      </c:catAx>
      <c:valAx>
        <c:axId val="9780992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97808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011614689896051"/>
          <c:y val="0.29262671416793362"/>
          <c:w val="0.15766197532395065"/>
          <c:h val="0.47388640540969851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solidFill>
            <a:schemeClr val="accent1">
              <a:lumMod val="50000"/>
            </a:schemeClr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043963254593172E-2"/>
          <c:y val="5.1400554097404488E-2"/>
          <c:w val="0.74333245844269469"/>
          <c:h val="0.81017387489320436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'1.4.1. a 1.4.3.'!$B$66</c:f>
              <c:strCache>
                <c:ptCount val="1"/>
                <c:pt idx="0">
                  <c:v>Espanha</c:v>
                </c:pt>
              </c:strCache>
            </c:strRef>
          </c:tx>
          <c:invertIfNegative val="0"/>
          <c:cat>
            <c:numRef>
              <c:f>'1.4.1. a 1.4.3.'!$A$67:$A$73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1.4.3.'!$B$67:$B$73</c:f>
              <c:numCache>
                <c:formatCode>0.0</c:formatCode>
                <c:ptCount val="7"/>
                <c:pt idx="0">
                  <c:v>129.4</c:v>
                </c:pt>
                <c:pt idx="1">
                  <c:v>130.30000000000001</c:v>
                </c:pt>
                <c:pt idx="2">
                  <c:v>102.7</c:v>
                </c:pt>
                <c:pt idx="3">
                  <c:v>169.4</c:v>
                </c:pt>
                <c:pt idx="4">
                  <c:v>103</c:v>
                </c:pt>
                <c:pt idx="5">
                  <c:v>147.9</c:v>
                </c:pt>
                <c:pt idx="6">
                  <c:v>178.5</c:v>
                </c:pt>
              </c:numCache>
            </c:numRef>
          </c:val>
        </c:ser>
        <c:ser>
          <c:idx val="1"/>
          <c:order val="1"/>
          <c:tx>
            <c:strRef>
              <c:f>'1.4.1. a 1.4.3.'!$C$66</c:f>
              <c:strCache>
                <c:ptCount val="1"/>
                <c:pt idx="0">
                  <c:v>França</c:v>
                </c:pt>
              </c:strCache>
            </c:strRef>
          </c:tx>
          <c:invertIfNegative val="0"/>
          <c:cat>
            <c:numRef>
              <c:f>'1.4.1. a 1.4.3.'!$A$67:$A$73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1.4.3.'!$C$67:$C$73</c:f>
              <c:numCache>
                <c:formatCode>0.0</c:formatCode>
                <c:ptCount val="7"/>
                <c:pt idx="0">
                  <c:v>27.9</c:v>
                </c:pt>
                <c:pt idx="1">
                  <c:v>32.299999999999997</c:v>
                </c:pt>
                <c:pt idx="2">
                  <c:v>30.2</c:v>
                </c:pt>
                <c:pt idx="3">
                  <c:v>20.100000000000001</c:v>
                </c:pt>
                <c:pt idx="4">
                  <c:v>24.6</c:v>
                </c:pt>
                <c:pt idx="5">
                  <c:v>31.5</c:v>
                </c:pt>
                <c:pt idx="6">
                  <c:v>23.8</c:v>
                </c:pt>
              </c:numCache>
            </c:numRef>
          </c:val>
        </c:ser>
        <c:ser>
          <c:idx val="2"/>
          <c:order val="2"/>
          <c:tx>
            <c:strRef>
              <c:f>'1.4.1. a 1.4.3.'!$D$66</c:f>
              <c:strCache>
                <c:ptCount val="1"/>
                <c:pt idx="0">
                  <c:v>Suíça</c:v>
                </c:pt>
              </c:strCache>
            </c:strRef>
          </c:tx>
          <c:invertIfNegative val="0"/>
          <c:cat>
            <c:numRef>
              <c:f>'1.4.1. a 1.4.3.'!$A$67:$A$73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1.4.3.'!$D$67:$D$73</c:f>
              <c:numCache>
                <c:formatCode>0.0</c:formatCode>
                <c:ptCount val="7"/>
                <c:pt idx="0">
                  <c:v>7.2</c:v>
                </c:pt>
                <c:pt idx="1">
                  <c:v>6.8</c:v>
                </c:pt>
                <c:pt idx="2">
                  <c:v>10</c:v>
                </c:pt>
                <c:pt idx="3">
                  <c:v>9.1</c:v>
                </c:pt>
                <c:pt idx="4">
                  <c:v>8.8000000000000007</c:v>
                </c:pt>
                <c:pt idx="5">
                  <c:v>8.9</c:v>
                </c:pt>
                <c:pt idx="6">
                  <c:v>10.1</c:v>
                </c:pt>
              </c:numCache>
            </c:numRef>
          </c:val>
        </c:ser>
        <c:ser>
          <c:idx val="3"/>
          <c:order val="3"/>
          <c:tx>
            <c:strRef>
              <c:f>'1.4.1. a 1.4.3.'!$E$66</c:f>
              <c:strCache>
                <c:ptCount val="1"/>
                <c:pt idx="0">
                  <c:v>Alemanha</c:v>
                </c:pt>
              </c:strCache>
            </c:strRef>
          </c:tx>
          <c:invertIfNegative val="0"/>
          <c:cat>
            <c:numRef>
              <c:f>'1.4.1. a 1.4.3.'!$A$67:$A$73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1.4.3.'!$E$67:$E$73</c:f>
              <c:numCache>
                <c:formatCode>0.0</c:formatCode>
                <c:ptCount val="7"/>
                <c:pt idx="0">
                  <c:v>9.6999999999999993</c:v>
                </c:pt>
                <c:pt idx="1">
                  <c:v>2.2999999999999998</c:v>
                </c:pt>
                <c:pt idx="2">
                  <c:v>0.6</c:v>
                </c:pt>
                <c:pt idx="3">
                  <c:v>0.4</c:v>
                </c:pt>
                <c:pt idx="4">
                  <c:v>0.2</c:v>
                </c:pt>
                <c:pt idx="5">
                  <c:v>0.4</c:v>
                </c:pt>
                <c:pt idx="6">
                  <c:v>3.6</c:v>
                </c:pt>
              </c:numCache>
            </c:numRef>
          </c:val>
        </c:ser>
        <c:ser>
          <c:idx val="4"/>
          <c:order val="4"/>
          <c:tx>
            <c:strRef>
              <c:f>'1.4.1. a 1.4.3.'!$F$66</c:f>
              <c:strCache>
                <c:ptCount val="1"/>
                <c:pt idx="0">
                  <c:v>Luxemburgo</c:v>
                </c:pt>
              </c:strCache>
            </c:strRef>
          </c:tx>
          <c:invertIfNegative val="0"/>
          <c:cat>
            <c:numRef>
              <c:f>'1.4.1. a 1.4.3.'!$A$67:$A$73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1.4.3.'!$F$67:$F$73</c:f>
              <c:numCache>
                <c:formatCode>0.0</c:formatCode>
                <c:ptCount val="7"/>
                <c:pt idx="0">
                  <c:v>2.9</c:v>
                </c:pt>
                <c:pt idx="1">
                  <c:v>2.5</c:v>
                </c:pt>
                <c:pt idx="2">
                  <c:v>2.2000000000000002</c:v>
                </c:pt>
                <c:pt idx="3">
                  <c:v>0.2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5"/>
          <c:order val="5"/>
          <c:tx>
            <c:strRef>
              <c:f>'1.4.1. a 1.4.3.'!$G$66</c:f>
              <c:strCache>
                <c:ptCount val="1"/>
                <c:pt idx="0">
                  <c:v>Outros</c:v>
                </c:pt>
              </c:strCache>
            </c:strRef>
          </c:tx>
          <c:invertIfNegative val="0"/>
          <c:cat>
            <c:numRef>
              <c:f>'1.4.1. a 1.4.3.'!$A$67:$A$73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'1.4.1. a 1.4.3.'!$G$67:$G$73</c:f>
              <c:numCache>
                <c:formatCode>0.0</c:formatCode>
                <c:ptCount val="7"/>
                <c:pt idx="0">
                  <c:v>1.9</c:v>
                </c:pt>
                <c:pt idx="1">
                  <c:v>3.4</c:v>
                </c:pt>
                <c:pt idx="2">
                  <c:v>3.7</c:v>
                </c:pt>
                <c:pt idx="3">
                  <c:v>3.2</c:v>
                </c:pt>
                <c:pt idx="4">
                  <c:v>3.1</c:v>
                </c:pt>
                <c:pt idx="5">
                  <c:v>23.3</c:v>
                </c:pt>
                <c:pt idx="6">
                  <c:v>20.3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838592"/>
        <c:axId val="97840128"/>
        <c:axId val="0"/>
      </c:bar3DChart>
      <c:catAx>
        <c:axId val="9783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7840128"/>
        <c:crosses val="autoZero"/>
        <c:auto val="1"/>
        <c:lblAlgn val="ctr"/>
        <c:lblOffset val="100"/>
        <c:noMultiLvlLbl val="0"/>
      </c:catAx>
      <c:valAx>
        <c:axId val="9784012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978385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565651820994914"/>
          <c:y val="0.11282048321672401"/>
          <c:w val="0.13454410231688074"/>
          <c:h val="0.61282086806597857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solidFill>
            <a:schemeClr val="accent1">
              <a:lumMod val="50000"/>
            </a:schemeClr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32</xdr:row>
      <xdr:rowOff>77470</xdr:rowOff>
    </xdr:from>
    <xdr:to>
      <xdr:col>8</xdr:col>
      <xdr:colOff>374650</xdr:colOff>
      <xdr:row>50</xdr:row>
      <xdr:rowOff>12700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37</xdr:row>
      <xdr:rowOff>31750</xdr:rowOff>
    </xdr:from>
    <xdr:to>
      <xdr:col>8</xdr:col>
      <xdr:colOff>615951</xdr:colOff>
      <xdr:row>54</xdr:row>
      <xdr:rowOff>12700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6350</xdr:rowOff>
    </xdr:from>
    <xdr:to>
      <xdr:col>7</xdr:col>
      <xdr:colOff>601980</xdr:colOff>
      <xdr:row>27</xdr:row>
      <xdr:rowOff>147320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</xdr:colOff>
      <xdr:row>45</xdr:row>
      <xdr:rowOff>15240</xdr:rowOff>
    </xdr:from>
    <xdr:to>
      <xdr:col>8</xdr:col>
      <xdr:colOff>0</xdr:colOff>
      <xdr:row>60</xdr:row>
      <xdr:rowOff>30480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76</xdr:row>
      <xdr:rowOff>7620</xdr:rowOff>
    </xdr:from>
    <xdr:to>
      <xdr:col>8</xdr:col>
      <xdr:colOff>0</xdr:colOff>
      <xdr:row>90</xdr:row>
      <xdr:rowOff>152400</xdr:rowOff>
    </xdr:to>
    <xdr:graphicFrame macro="">
      <xdr:nvGraphicFramePr>
        <xdr:cNvPr id="4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17</xdr:row>
      <xdr:rowOff>0</xdr:rowOff>
    </xdr:from>
    <xdr:to>
      <xdr:col>15</xdr:col>
      <xdr:colOff>9525</xdr:colOff>
      <xdr:row>19</xdr:row>
      <xdr:rowOff>0</xdr:rowOff>
    </xdr:to>
    <xdr:sp macro="" textlink="">
      <xdr:nvSpPr>
        <xdr:cNvPr id="2" name="Line 2"/>
        <xdr:cNvSpPr>
          <a:spLocks noChangeShapeType="1"/>
        </xdr:cNvSpPr>
      </xdr:nvSpPr>
      <xdr:spPr bwMode="auto">
        <a:xfrm>
          <a:off x="0" y="523875"/>
          <a:ext cx="1619250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5"/>
  <sheetViews>
    <sheetView tabSelected="1" workbookViewId="0"/>
  </sheetViews>
  <sheetFormatPr defaultRowHeight="14.4" x14ac:dyDescent="0.3"/>
  <cols>
    <col min="1" max="1" width="76" customWidth="1"/>
  </cols>
  <sheetData>
    <row r="1" spans="1:1" ht="14.55" x14ac:dyDescent="0.3">
      <c r="A1" s="75" t="s">
        <v>190</v>
      </c>
    </row>
    <row r="2" spans="1:1" s="175" customFormat="1" ht="14.55" x14ac:dyDescent="0.35">
      <c r="A2" s="75"/>
    </row>
    <row r="3" spans="1:1" s="175" customFormat="1" ht="14.55" x14ac:dyDescent="0.35">
      <c r="A3" s="75">
        <v>2017</v>
      </c>
    </row>
    <row r="4" spans="1:1" ht="14.55" x14ac:dyDescent="0.3">
      <c r="A4" s="75"/>
    </row>
    <row r="5" spans="1:1" x14ac:dyDescent="0.3">
      <c r="A5" t="s">
        <v>128</v>
      </c>
    </row>
    <row r="6" spans="1:1" x14ac:dyDescent="0.3">
      <c r="A6" s="76" t="s">
        <v>129</v>
      </c>
    </row>
    <row r="7" spans="1:1" ht="14.55" x14ac:dyDescent="0.35">
      <c r="A7" s="483" t="s">
        <v>169</v>
      </c>
    </row>
    <row r="8" spans="1:1" ht="14.55" x14ac:dyDescent="0.35">
      <c r="A8" s="483" t="s">
        <v>170</v>
      </c>
    </row>
    <row r="9" spans="1:1" x14ac:dyDescent="0.3">
      <c r="A9" s="483" t="s">
        <v>130</v>
      </c>
    </row>
    <row r="10" spans="1:1" ht="14.55" x14ac:dyDescent="0.3">
      <c r="A10" s="77"/>
    </row>
    <row r="11" spans="1:1" x14ac:dyDescent="0.3">
      <c r="A11" s="76" t="s">
        <v>131</v>
      </c>
    </row>
    <row r="12" spans="1:1" x14ac:dyDescent="0.3">
      <c r="A12" s="483" t="s">
        <v>132</v>
      </c>
    </row>
    <row r="13" spans="1:1" x14ac:dyDescent="0.3">
      <c r="A13" s="483" t="s">
        <v>133</v>
      </c>
    </row>
    <row r="14" spans="1:1" x14ac:dyDescent="0.3">
      <c r="A14" s="483" t="s">
        <v>134</v>
      </c>
    </row>
    <row r="15" spans="1:1" ht="14.55" x14ac:dyDescent="0.3">
      <c r="A15" s="78"/>
    </row>
    <row r="16" spans="1:1" x14ac:dyDescent="0.3">
      <c r="A16" s="76" t="s">
        <v>135</v>
      </c>
    </row>
    <row r="17" spans="1:1" ht="14.55" x14ac:dyDescent="0.35">
      <c r="A17" s="483" t="s">
        <v>136</v>
      </c>
    </row>
    <row r="18" spans="1:1" ht="14.55" x14ac:dyDescent="0.35">
      <c r="A18" s="483" t="s">
        <v>137</v>
      </c>
    </row>
    <row r="19" spans="1:1" ht="14.55" x14ac:dyDescent="0.3">
      <c r="A19" s="78"/>
    </row>
    <row r="20" spans="1:1" x14ac:dyDescent="0.3">
      <c r="A20" s="76" t="s">
        <v>138</v>
      </c>
    </row>
    <row r="21" spans="1:1" x14ac:dyDescent="0.3">
      <c r="A21" s="483" t="s">
        <v>154</v>
      </c>
    </row>
    <row r="22" spans="1:1" x14ac:dyDescent="0.3">
      <c r="A22" s="483" t="s">
        <v>213</v>
      </c>
    </row>
    <row r="23" spans="1:1" x14ac:dyDescent="0.3">
      <c r="A23" s="483" t="s">
        <v>212</v>
      </c>
    </row>
    <row r="24" spans="1:1" ht="14.55" x14ac:dyDescent="0.3">
      <c r="A24" s="79"/>
    </row>
    <row r="25" spans="1:1" x14ac:dyDescent="0.3">
      <c r="A25" s="80" t="s">
        <v>139</v>
      </c>
    </row>
    <row r="26" spans="1:1" ht="14.55" x14ac:dyDescent="0.35">
      <c r="A26" s="81" t="s">
        <v>140</v>
      </c>
    </row>
    <row r="27" spans="1:1" ht="14.55" x14ac:dyDescent="0.35">
      <c r="A27" s="483" t="s">
        <v>171</v>
      </c>
    </row>
    <row r="28" spans="1:1" x14ac:dyDescent="0.3">
      <c r="A28" s="483" t="s">
        <v>172</v>
      </c>
    </row>
    <row r="29" spans="1:1" ht="14.55" x14ac:dyDescent="0.35">
      <c r="A29" s="81"/>
    </row>
    <row r="30" spans="1:1" x14ac:dyDescent="0.3">
      <c r="A30" s="81" t="s">
        <v>141</v>
      </c>
    </row>
    <row r="31" spans="1:1" x14ac:dyDescent="0.3">
      <c r="A31" s="483" t="s">
        <v>173</v>
      </c>
    </row>
    <row r="32" spans="1:1" x14ac:dyDescent="0.3">
      <c r="A32" s="483" t="s">
        <v>174</v>
      </c>
    </row>
    <row r="33" spans="1:1" ht="14.55" x14ac:dyDescent="0.35">
      <c r="A33" s="81"/>
    </row>
    <row r="34" spans="1:1" x14ac:dyDescent="0.3">
      <c r="A34" s="82" t="s">
        <v>179</v>
      </c>
    </row>
    <row r="35" spans="1:1" ht="14.55" x14ac:dyDescent="0.35">
      <c r="A35" s="483" t="s">
        <v>180</v>
      </c>
    </row>
    <row r="36" spans="1:1" x14ac:dyDescent="0.3">
      <c r="A36" s="483" t="s">
        <v>197</v>
      </c>
    </row>
    <row r="37" spans="1:1" x14ac:dyDescent="0.3">
      <c r="A37" s="483" t="s">
        <v>198</v>
      </c>
    </row>
    <row r="38" spans="1:1" ht="14.55" x14ac:dyDescent="0.35">
      <c r="A38" s="82"/>
    </row>
    <row r="39" spans="1:1" x14ac:dyDescent="0.3">
      <c r="A39" s="82" t="s">
        <v>182</v>
      </c>
    </row>
    <row r="40" spans="1:1" x14ac:dyDescent="0.3">
      <c r="A40" s="483" t="s">
        <v>181</v>
      </c>
    </row>
    <row r="41" spans="1:1" x14ac:dyDescent="0.3">
      <c r="A41" s="483" t="s">
        <v>199</v>
      </c>
    </row>
    <row r="42" spans="1:1" x14ac:dyDescent="0.3">
      <c r="A42" s="483" t="s">
        <v>200</v>
      </c>
    </row>
    <row r="43" spans="1:1" x14ac:dyDescent="0.3">
      <c r="A43" s="82"/>
    </row>
    <row r="44" spans="1:1" x14ac:dyDescent="0.3">
      <c r="A44" s="82" t="s">
        <v>191</v>
      </c>
    </row>
    <row r="45" spans="1:1" x14ac:dyDescent="0.3">
      <c r="A45" s="483" t="s">
        <v>192</v>
      </c>
    </row>
    <row r="46" spans="1:1" s="175" customFormat="1" x14ac:dyDescent="0.3">
      <c r="A46" s="483" t="s">
        <v>193</v>
      </c>
    </row>
    <row r="47" spans="1:1" s="175" customFormat="1" x14ac:dyDescent="0.3">
      <c r="A47" s="483" t="s">
        <v>194</v>
      </c>
    </row>
    <row r="48" spans="1:1" x14ac:dyDescent="0.3">
      <c r="A48" s="82"/>
    </row>
    <row r="49" spans="1:2" x14ac:dyDescent="0.3">
      <c r="A49" s="82" t="s">
        <v>211</v>
      </c>
    </row>
    <row r="50" spans="1:2" x14ac:dyDescent="0.3">
      <c r="A50" s="483" t="s">
        <v>208</v>
      </c>
      <c r="B50" s="175"/>
    </row>
    <row r="51" spans="1:2" x14ac:dyDescent="0.3">
      <c r="A51" s="483" t="s">
        <v>209</v>
      </c>
      <c r="B51" s="175"/>
    </row>
    <row r="52" spans="1:2" x14ac:dyDescent="0.3">
      <c r="A52" s="483" t="s">
        <v>210</v>
      </c>
    </row>
    <row r="55" spans="1:2" x14ac:dyDescent="0.3">
      <c r="A55" s="483"/>
    </row>
  </sheetData>
  <hyperlinks>
    <hyperlink ref="A7" location="'1.1.1.'!A1" display="1.1.1.  Passageiros embarcados por companhias nacionais e estrangeiras"/>
    <hyperlink ref="A8" location="'1.1.2.'!A1" display="1.1.2.  Passageiros desembarcados por companhias nacionais e estrangeiras"/>
    <hyperlink ref="A9" location="'1.1.3.'!A1" display="1.1.3. Passageiros em trânsito por companhias nacionais e estrangeiras"/>
    <hyperlink ref="A12" location="'1.2.1. a 1.2.3.'!A1" display="1.2.1. Passageiros transportados por tipo de tráfego"/>
    <hyperlink ref="A13" location="'1.2.1. a 1.2.3.'!A1" display="1.2.2. Percurso médio por passageiro"/>
    <hyperlink ref="A14" location="'1.2.1. a 1.2.3.'!A1" display="1.2.3. Movimento ferroviário internacional de passageiros "/>
    <hyperlink ref="A17" location="'1.3.1.'!A1" display="1.3.1. Movimento de passageiros em cruzeiro"/>
    <hyperlink ref="A18" location="'1.3.2.'!A1" display="1.3.2. Movimento fluvial internacional de passageiros"/>
    <hyperlink ref="A21" location="'1.4.1. a 1.4.3.'!A1" display="1.4.1.  Movimento rodoviário de passageiros - Top 5"/>
    <hyperlink ref="A22" location="'1.4.1. a 1.4.3.'!A1" display="1.4.2.  Movimento rodoviário ocasional de passageiros - Top 5"/>
    <hyperlink ref="A23" location="'1.4.1. a 1.4.3.'!A1" display="1.4.3.  Movimento rodoviário regular de passageiros - Top 5"/>
    <hyperlink ref="A27" location="'2.1.1 e 2.1.2.'!A1" display="2.1.1. Entradas de mercadorias por modos de transporte em toneladas e em euros"/>
    <hyperlink ref="A28" location="'2.1.1 e 2.1.2.'!A1" display="2.1.2. Valor médio por tonelada entrada, por modos de transporte "/>
    <hyperlink ref="A31" location="'2.2.1. e 2.2.2.'!A1" display="2.2.1. Saídas de mercadorias por modos de transporte em toneladas e em euros"/>
    <hyperlink ref="A32" location="'2.2.1. e 2.2.2.'!A1" display="2.2.2. Valor médio por tonelada saídas, por modos de transporte "/>
    <hyperlink ref="A35" location="'2.3.1. a 2.3.3.'!A1" display="2.3.1. Entradas de mercadorias por modo de transporte, em toneladas e euros"/>
    <hyperlink ref="A36" location="'2.3.1. a 2.3.3.'!A1" display="2.3.2. Entradas de mercadorias por países em toneladas - Top 5 "/>
    <hyperlink ref="A37" location="'2.3.1. a 2.3.3.'!A1" display="2.3.3. Entradas de mercadorias por países em euros - Top 5 "/>
    <hyperlink ref="A40" location="'2.4.1. a 2.4.3.'!A1" display="2.4.1. Saídas de mercadorias por modo de transporte, em toneladas e euros"/>
    <hyperlink ref="A41" location="'2.4.1. a 2.4.3.'!A1" display="2.4.2. Saídas de mercadorias por países em toneladas - Top 5"/>
    <hyperlink ref="A42" location="'2.4.1. a 2.4.3.'!A1" display="2.4.3. Saídas de mercadorias por países em euros - Top 5 "/>
    <hyperlink ref="A45" location="'2.5.1 a 2.5.3.'!A1" display="2.5.1. Entradas por grupos de mercadorias, em toneladas e euros "/>
    <hyperlink ref="A46" location="'2.5.1 a 2.5.3.'!A1" display="2.5.2. Entradas por grupos de mercadorias, em toneladas - Top 5 "/>
    <hyperlink ref="A47" location="'2.5.1 a 2.5.3.'!A1" display="2.5.3. Entradas por grupos de mercadorias, em euros - Top 5 "/>
    <hyperlink ref="A50" location="'2.6.1. a 2.6.3.'!A1" display="2.6.1. Saídas por grupos de mercadorias, em toneladas e euros"/>
    <hyperlink ref="A51" location="'2.6.1. a 2.6.3.'!A1" display="2.6.2. Saídas por grupos de mercadorias, em toneladas - Top 5 "/>
    <hyperlink ref="A52" location="'2.6.1. a 2.6.3.'!A1" display="2.6.3. Saídas por grupos de mercadorias, em euros - Top 5 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zoomScaleNormal="100" workbookViewId="0">
      <selection sqref="A1:M1"/>
    </sheetView>
  </sheetViews>
  <sheetFormatPr defaultRowHeight="14.4" x14ac:dyDescent="0.3"/>
  <cols>
    <col min="1" max="1" width="8.21875" customWidth="1"/>
    <col min="2" max="13" width="9.6640625" customWidth="1"/>
  </cols>
  <sheetData>
    <row r="1" spans="1:13" x14ac:dyDescent="0.3">
      <c r="A1" s="560" t="s">
        <v>173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</row>
    <row r="3" spans="1:13" x14ac:dyDescent="0.3">
      <c r="A3" s="553" t="s">
        <v>0</v>
      </c>
      <c r="B3" s="555" t="s">
        <v>1</v>
      </c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6"/>
    </row>
    <row r="4" spans="1:13" x14ac:dyDescent="0.3">
      <c r="A4" s="554"/>
      <c r="B4" s="552" t="s">
        <v>2</v>
      </c>
      <c r="C4" s="552"/>
      <c r="D4" s="552" t="s">
        <v>3</v>
      </c>
      <c r="E4" s="552"/>
      <c r="F4" s="552" t="s">
        <v>4</v>
      </c>
      <c r="G4" s="552"/>
      <c r="H4" s="552" t="s">
        <v>5</v>
      </c>
      <c r="I4" s="552"/>
      <c r="J4" s="552" t="s">
        <v>145</v>
      </c>
      <c r="K4" s="552"/>
      <c r="L4" s="552" t="s">
        <v>8</v>
      </c>
      <c r="M4" s="557"/>
    </row>
    <row r="5" spans="1:13" x14ac:dyDescent="0.3">
      <c r="A5" s="554"/>
      <c r="B5" s="237" t="s">
        <v>6</v>
      </c>
      <c r="C5" s="238" t="s">
        <v>186</v>
      </c>
      <c r="D5" s="237" t="s">
        <v>6</v>
      </c>
      <c r="E5" s="238" t="s">
        <v>186</v>
      </c>
      <c r="F5" s="237" t="s">
        <v>6</v>
      </c>
      <c r="G5" s="238" t="s">
        <v>186</v>
      </c>
      <c r="H5" s="237" t="s">
        <v>6</v>
      </c>
      <c r="I5" s="238" t="s">
        <v>186</v>
      </c>
      <c r="J5" s="237" t="s">
        <v>6</v>
      </c>
      <c r="K5" s="238" t="s">
        <v>186</v>
      </c>
      <c r="L5" s="237" t="s">
        <v>6</v>
      </c>
      <c r="M5" s="239" t="s">
        <v>186</v>
      </c>
    </row>
    <row r="6" spans="1:13" ht="14.55" x14ac:dyDescent="0.35">
      <c r="A6" s="303">
        <v>2008</v>
      </c>
      <c r="B6" s="240">
        <f>D6+F6+H6+J6+L6</f>
        <v>27600568.424000002</v>
      </c>
      <c r="C6" s="240">
        <f>E6+G6+I6+K6+M6</f>
        <v>36739193.980999991</v>
      </c>
      <c r="D6" s="241">
        <v>13242007.969999995</v>
      </c>
      <c r="E6" s="241">
        <v>21520296.870999988</v>
      </c>
      <c r="F6" s="241">
        <v>13143115.646000007</v>
      </c>
      <c r="G6" s="241">
        <v>11127108.603000002</v>
      </c>
      <c r="H6" s="241">
        <v>514760.42600000021</v>
      </c>
      <c r="I6" s="241">
        <v>2809700.2509999997</v>
      </c>
      <c r="J6" s="241"/>
      <c r="K6" s="241"/>
      <c r="L6" s="241">
        <v>700684.38199999987</v>
      </c>
      <c r="M6" s="242">
        <v>1282088.2560000001</v>
      </c>
    </row>
    <row r="7" spans="1:13" ht="14.55" x14ac:dyDescent="0.35">
      <c r="A7" s="303">
        <v>2009</v>
      </c>
      <c r="B7" s="240">
        <f t="shared" ref="B7:C13" si="0">D7+F7+H7+J7+L7</f>
        <v>25343225.703623001</v>
      </c>
      <c r="C7" s="240">
        <f t="shared" si="0"/>
        <v>29672897.591000028</v>
      </c>
      <c r="D7" s="241">
        <v>11488327.352646999</v>
      </c>
      <c r="E7" s="241">
        <v>18366646.195000034</v>
      </c>
      <c r="F7" s="241">
        <v>12724643.060960999</v>
      </c>
      <c r="G7" s="241">
        <v>9443273.2329999954</v>
      </c>
      <c r="H7" s="241">
        <v>747990.60687000002</v>
      </c>
      <c r="I7" s="241">
        <v>1490396.559999998</v>
      </c>
      <c r="J7" s="241"/>
      <c r="K7" s="241"/>
      <c r="L7" s="241">
        <v>382264.68314500002</v>
      </c>
      <c r="M7" s="242">
        <v>372581.60299999994</v>
      </c>
    </row>
    <row r="8" spans="1:13" ht="14.55" x14ac:dyDescent="0.35">
      <c r="A8" s="303">
        <v>2010</v>
      </c>
      <c r="B8" s="240">
        <f t="shared" si="0"/>
        <v>28646192.548521996</v>
      </c>
      <c r="C8" s="240">
        <f t="shared" si="0"/>
        <v>34615290.808999978</v>
      </c>
      <c r="D8" s="241">
        <v>12175901.521541998</v>
      </c>
      <c r="E8" s="241">
        <v>20737837.864999969</v>
      </c>
      <c r="F8" s="241">
        <v>15162635.024471996</v>
      </c>
      <c r="G8" s="241">
        <v>11557542.504000008</v>
      </c>
      <c r="H8" s="241">
        <v>821236.57493600005</v>
      </c>
      <c r="I8" s="241">
        <v>1890615.430000002</v>
      </c>
      <c r="J8" s="241"/>
      <c r="K8" s="241"/>
      <c r="L8" s="241">
        <v>486419.42757200002</v>
      </c>
      <c r="M8" s="242">
        <v>429295.00999999995</v>
      </c>
    </row>
    <row r="9" spans="1:13" ht="14.55" x14ac:dyDescent="0.35">
      <c r="A9" s="303">
        <v>2011</v>
      </c>
      <c r="B9" s="240">
        <f t="shared" si="0"/>
        <v>29541693.678586006</v>
      </c>
      <c r="C9" s="240">
        <f t="shared" si="0"/>
        <v>40304703.099000022</v>
      </c>
      <c r="D9" s="241">
        <v>12476901.407747997</v>
      </c>
      <c r="E9" s="241">
        <v>23180080.337999996</v>
      </c>
      <c r="F9" s="241">
        <v>15760879.051519006</v>
      </c>
      <c r="G9" s="241">
        <v>13894204.195000023</v>
      </c>
      <c r="H9" s="241">
        <v>869835.34568300005</v>
      </c>
      <c r="I9" s="241">
        <v>2559099.4469999969</v>
      </c>
      <c r="J9" s="241"/>
      <c r="K9" s="241"/>
      <c r="L9" s="241">
        <v>434077.87363599997</v>
      </c>
      <c r="M9" s="242">
        <v>671319.11899999995</v>
      </c>
    </row>
    <row r="10" spans="1:13" ht="14.55" x14ac:dyDescent="0.35">
      <c r="A10" s="303">
        <v>2012</v>
      </c>
      <c r="B10" s="240">
        <f t="shared" si="0"/>
        <v>31895601</v>
      </c>
      <c r="C10" s="240">
        <f t="shared" si="0"/>
        <v>44028903</v>
      </c>
      <c r="D10" s="241">
        <v>12733138</v>
      </c>
      <c r="E10" s="241">
        <v>24593231</v>
      </c>
      <c r="F10" s="241">
        <v>18066187</v>
      </c>
      <c r="G10" s="241">
        <v>15879091</v>
      </c>
      <c r="H10" s="241">
        <v>913246</v>
      </c>
      <c r="I10" s="241">
        <v>3040677</v>
      </c>
      <c r="J10" s="241"/>
      <c r="K10" s="241"/>
      <c r="L10" s="241">
        <v>183030</v>
      </c>
      <c r="M10" s="242">
        <v>515904</v>
      </c>
    </row>
    <row r="11" spans="1:13" ht="14.55" x14ac:dyDescent="0.35">
      <c r="A11" s="303">
        <v>2013</v>
      </c>
      <c r="B11" s="240">
        <f t="shared" si="0"/>
        <v>36752901</v>
      </c>
      <c r="C11" s="240">
        <f t="shared" si="0"/>
        <v>45951061</v>
      </c>
      <c r="D11" s="241">
        <v>14318588</v>
      </c>
      <c r="E11" s="241">
        <v>25665351</v>
      </c>
      <c r="F11" s="241">
        <v>21306578</v>
      </c>
      <c r="G11" s="241">
        <v>17079233</v>
      </c>
      <c r="H11" s="241">
        <v>974846</v>
      </c>
      <c r="I11" s="241">
        <v>2776421</v>
      </c>
      <c r="J11" s="241">
        <v>150629</v>
      </c>
      <c r="K11" s="241">
        <v>365465</v>
      </c>
      <c r="L11" s="241">
        <v>2260</v>
      </c>
      <c r="M11" s="242">
        <v>64591</v>
      </c>
    </row>
    <row r="12" spans="1:13" ht="14.55" x14ac:dyDescent="0.35">
      <c r="A12" s="303">
        <v>2014</v>
      </c>
      <c r="B12" s="240">
        <f t="shared" si="0"/>
        <v>37479162.207000002</v>
      </c>
      <c r="C12" s="240">
        <f t="shared" si="0"/>
        <v>46727868.911000006</v>
      </c>
      <c r="D12" s="241">
        <v>14752103.050000001</v>
      </c>
      <c r="E12" s="241">
        <v>27231166.332000006</v>
      </c>
      <c r="F12" s="241">
        <v>21552155.199000001</v>
      </c>
      <c r="G12" s="241">
        <v>16450221.405000007</v>
      </c>
      <c r="H12" s="241">
        <v>1006182.4700000002</v>
      </c>
      <c r="I12" s="241">
        <v>2670284.0440000021</v>
      </c>
      <c r="J12" s="241">
        <v>158315.965</v>
      </c>
      <c r="K12" s="241">
        <v>293658.21999999997</v>
      </c>
      <c r="L12" s="241">
        <v>10405.522999999996</v>
      </c>
      <c r="M12" s="242">
        <v>82538.910000000033</v>
      </c>
    </row>
    <row r="13" spans="1:13" ht="14.55" x14ac:dyDescent="0.35">
      <c r="A13" s="303">
        <v>2015</v>
      </c>
      <c r="B13" s="240">
        <f>D13+F13+H13+J13+L13</f>
        <v>39272798</v>
      </c>
      <c r="C13" s="240">
        <f t="shared" si="0"/>
        <v>49825516</v>
      </c>
      <c r="D13" s="241">
        <v>15885955</v>
      </c>
      <c r="E13" s="241">
        <v>29985175</v>
      </c>
      <c r="F13" s="241">
        <v>21042613</v>
      </c>
      <c r="G13" s="241">
        <v>15606911</v>
      </c>
      <c r="H13" s="241">
        <v>1088780</v>
      </c>
      <c r="I13" s="241">
        <v>2619984</v>
      </c>
      <c r="J13" s="241">
        <v>187403</v>
      </c>
      <c r="K13" s="241">
        <v>238911</v>
      </c>
      <c r="L13" s="241">
        <v>1068047</v>
      </c>
      <c r="M13" s="242">
        <v>1374535</v>
      </c>
    </row>
    <row r="14" spans="1:13" ht="14.55" x14ac:dyDescent="0.35">
      <c r="A14" s="303">
        <v>2016</v>
      </c>
      <c r="B14" s="240">
        <f>D14+F14+H14+J14+L14</f>
        <v>37493395.994000003</v>
      </c>
      <c r="C14" s="240">
        <f>E14+G14+I14+K14+M14</f>
        <v>50022262.508999996</v>
      </c>
      <c r="D14" s="241">
        <v>14983786.715</v>
      </c>
      <c r="E14" s="241">
        <v>31263822.028999999</v>
      </c>
      <c r="F14" s="241">
        <v>20346028.103</v>
      </c>
      <c r="G14" s="241">
        <v>14447625.852</v>
      </c>
      <c r="H14" s="241">
        <v>1135346.983</v>
      </c>
      <c r="I14" s="241">
        <v>2651491.7710000002</v>
      </c>
      <c r="J14" s="241">
        <v>197159.17499999999</v>
      </c>
      <c r="K14" s="241">
        <v>200843.87899999999</v>
      </c>
      <c r="L14" s="241">
        <v>831075.01799999992</v>
      </c>
      <c r="M14" s="242">
        <v>1458478.9780000001</v>
      </c>
    </row>
    <row r="15" spans="1:13" ht="14.55" x14ac:dyDescent="0.35">
      <c r="A15" s="303">
        <v>2017</v>
      </c>
      <c r="B15" s="240">
        <f>D15+F15+H15+J15+L15</f>
        <v>39391315.25</v>
      </c>
      <c r="C15" s="240">
        <f>E15+G15+I15+K15+M15</f>
        <v>55029316.327</v>
      </c>
      <c r="D15" s="243">
        <v>15411268</v>
      </c>
      <c r="E15" s="243">
        <v>33298456</v>
      </c>
      <c r="F15" s="243">
        <v>21500770</v>
      </c>
      <c r="G15" s="243">
        <v>16963784</v>
      </c>
      <c r="H15" s="243">
        <v>1328306</v>
      </c>
      <c r="I15" s="243">
        <v>2967727</v>
      </c>
      <c r="J15" s="243">
        <v>161856</v>
      </c>
      <c r="K15" s="243">
        <v>334492</v>
      </c>
      <c r="L15" s="243">
        <v>989115.24999999965</v>
      </c>
      <c r="M15" s="244">
        <v>1464857.327</v>
      </c>
    </row>
    <row r="16" spans="1:13" ht="14.55" x14ac:dyDescent="0.35">
      <c r="A16" s="263" t="s">
        <v>2</v>
      </c>
      <c r="B16" s="245">
        <f>SUM(B6:B15)</f>
        <v>333416853.80573106</v>
      </c>
      <c r="C16" s="245">
        <f t="shared" ref="C16:M16" si="1">SUM(C6:C15)</f>
        <v>432917013.22700006</v>
      </c>
      <c r="D16" s="245">
        <f t="shared" si="1"/>
        <v>137467977.01693699</v>
      </c>
      <c r="E16" s="245">
        <f t="shared" si="1"/>
        <v>255842062.63</v>
      </c>
      <c r="F16" s="245">
        <f t="shared" si="1"/>
        <v>180605604.084952</v>
      </c>
      <c r="G16" s="245">
        <f t="shared" si="1"/>
        <v>142448994.79200003</v>
      </c>
      <c r="H16" s="245">
        <f t="shared" si="1"/>
        <v>9400530.4064889997</v>
      </c>
      <c r="I16" s="245">
        <f t="shared" si="1"/>
        <v>25476396.503000002</v>
      </c>
      <c r="J16" s="245">
        <f t="shared" si="1"/>
        <v>855363.1399999999</v>
      </c>
      <c r="K16" s="245">
        <f t="shared" si="1"/>
        <v>1433370.0989999999</v>
      </c>
      <c r="L16" s="245">
        <f t="shared" si="1"/>
        <v>5087379.1573529998</v>
      </c>
      <c r="M16" s="246">
        <f t="shared" si="1"/>
        <v>7716189.2029999997</v>
      </c>
    </row>
    <row r="18" spans="1:11" ht="15" customHeight="1" x14ac:dyDescent="0.3">
      <c r="A18" s="559" t="s">
        <v>177</v>
      </c>
      <c r="B18" s="559"/>
      <c r="C18" s="559"/>
      <c r="D18" s="559"/>
      <c r="E18" s="559"/>
      <c r="F18" s="559"/>
      <c r="G18" s="559"/>
      <c r="H18" s="559"/>
      <c r="I18" s="559"/>
      <c r="J18" s="146"/>
      <c r="K18" s="146"/>
    </row>
    <row r="19" spans="1:11" ht="14.55" x14ac:dyDescent="0.35">
      <c r="B19" s="202"/>
      <c r="C19" s="202"/>
      <c r="D19" s="202"/>
      <c r="E19" s="202"/>
      <c r="F19" s="202"/>
      <c r="G19" s="202"/>
      <c r="H19" s="146"/>
      <c r="I19" s="146"/>
      <c r="J19" s="146"/>
      <c r="K19" s="146"/>
    </row>
    <row r="20" spans="1:11" x14ac:dyDescent="0.3">
      <c r="A20" s="183" t="s">
        <v>176</v>
      </c>
      <c r="B20" s="88"/>
      <c r="C20" s="88"/>
      <c r="D20" s="88"/>
      <c r="E20" s="88"/>
      <c r="F20" s="88"/>
      <c r="G20" s="88"/>
      <c r="H20" s="146"/>
      <c r="I20" s="146"/>
      <c r="J20" s="146"/>
      <c r="K20" s="146"/>
    </row>
    <row r="21" spans="1:11" ht="14.55" x14ac:dyDescent="0.35">
      <c r="B21" s="88"/>
      <c r="C21" s="88"/>
      <c r="D21" s="88"/>
      <c r="E21" s="88"/>
      <c r="F21" s="88"/>
      <c r="G21" s="203" t="s">
        <v>175</v>
      </c>
      <c r="H21" s="146"/>
      <c r="I21" s="146"/>
      <c r="J21" s="146"/>
      <c r="K21" s="146"/>
    </row>
    <row r="22" spans="1:11" ht="14.55" customHeight="1" x14ac:dyDescent="0.3">
      <c r="A22" s="553" t="s">
        <v>0</v>
      </c>
      <c r="B22" s="555" t="s">
        <v>1</v>
      </c>
      <c r="C22" s="555"/>
      <c r="D22" s="555"/>
      <c r="E22" s="555"/>
      <c r="F22" s="555"/>
      <c r="G22" s="556"/>
      <c r="H22" s="146"/>
      <c r="I22" s="146"/>
      <c r="J22" s="146"/>
      <c r="K22" s="146"/>
    </row>
    <row r="23" spans="1:11" ht="14.55" customHeight="1" x14ac:dyDescent="0.3">
      <c r="A23" s="554"/>
      <c r="B23" s="237" t="s">
        <v>2</v>
      </c>
      <c r="C23" s="237" t="s">
        <v>3</v>
      </c>
      <c r="D23" s="237" t="s">
        <v>4</v>
      </c>
      <c r="E23" s="237" t="s">
        <v>5</v>
      </c>
      <c r="F23" s="237" t="s">
        <v>145</v>
      </c>
      <c r="G23" s="247" t="s">
        <v>8</v>
      </c>
      <c r="H23" s="146"/>
      <c r="I23" s="146"/>
      <c r="J23" s="146"/>
      <c r="K23" s="146"/>
    </row>
    <row r="24" spans="1:11" x14ac:dyDescent="0.3">
      <c r="A24" s="554"/>
      <c r="B24" s="237" t="s">
        <v>168</v>
      </c>
      <c r="C24" s="237" t="s">
        <v>168</v>
      </c>
      <c r="D24" s="237" t="s">
        <v>168</v>
      </c>
      <c r="E24" s="237" t="s">
        <v>168</v>
      </c>
      <c r="F24" s="237" t="s">
        <v>168</v>
      </c>
      <c r="G24" s="247" t="s">
        <v>168</v>
      </c>
      <c r="H24" s="146"/>
      <c r="I24" s="146"/>
      <c r="J24" s="146"/>
      <c r="K24" s="146"/>
    </row>
    <row r="25" spans="1:11" ht="14.55" x14ac:dyDescent="0.35">
      <c r="A25" s="303">
        <v>2008</v>
      </c>
      <c r="B25" s="240">
        <f>(C6/B6)*1000</f>
        <v>1331.1028025442231</v>
      </c>
      <c r="C25" s="240">
        <f>(E6/D6)*1000</f>
        <v>1625.1535960221897</v>
      </c>
      <c r="D25" s="240">
        <f>(G6/F6)*1000</f>
        <v>846.61117673315471</v>
      </c>
      <c r="E25" s="240">
        <f>(I6/H6)*1000</f>
        <v>5458.2677864984098</v>
      </c>
      <c r="F25" s="240"/>
      <c r="G25" s="248">
        <f>(M6/L6)*1000</f>
        <v>1829.7657104051168</v>
      </c>
      <c r="H25" s="146"/>
      <c r="I25" s="146"/>
      <c r="J25" s="146"/>
      <c r="K25" s="146"/>
    </row>
    <row r="26" spans="1:11" ht="14.55" x14ac:dyDescent="0.35">
      <c r="A26" s="303">
        <v>2009</v>
      </c>
      <c r="B26" s="240">
        <f t="shared" ref="B26:B34" si="2">(C7/B7)*1000</f>
        <v>1170.8413892536998</v>
      </c>
      <c r="C26" s="240">
        <f t="shared" ref="C26:C34" si="3">(E7/D7)*1000</f>
        <v>1598.7223928440912</v>
      </c>
      <c r="D26" s="240">
        <f t="shared" ref="D26:D35" si="4">(G7/F7)*1000</f>
        <v>742.1248036396247</v>
      </c>
      <c r="E26" s="240">
        <f t="shared" ref="E26:E35" si="5">(I7/H7)*1000</f>
        <v>1992.5337916162191</v>
      </c>
      <c r="F26" s="240"/>
      <c r="G26" s="248">
        <f t="shared" ref="G26:G33" si="6">(M7/L7)*1000</f>
        <v>974.66917407767153</v>
      </c>
      <c r="H26" s="146"/>
      <c r="I26" s="146"/>
      <c r="J26" s="146"/>
      <c r="K26" s="146"/>
    </row>
    <row r="27" spans="1:11" ht="14.55" x14ac:dyDescent="0.35">
      <c r="A27" s="303">
        <v>2010</v>
      </c>
      <c r="B27" s="240">
        <f t="shared" si="2"/>
        <v>1208.3731808465402</v>
      </c>
      <c r="C27" s="240">
        <f t="shared" si="3"/>
        <v>1703.1870558668627</v>
      </c>
      <c r="D27" s="240">
        <f t="shared" si="4"/>
        <v>762.23838965631717</v>
      </c>
      <c r="E27" s="240">
        <f t="shared" si="5"/>
        <v>2302.1568786647622</v>
      </c>
      <c r="F27" s="240"/>
      <c r="G27" s="248">
        <f t="shared" si="6"/>
        <v>882.56139797470473</v>
      </c>
      <c r="H27" s="146"/>
      <c r="I27" s="146"/>
      <c r="J27" s="146"/>
      <c r="K27" s="146"/>
    </row>
    <row r="28" spans="1:11" ht="14.55" x14ac:dyDescent="0.35">
      <c r="A28" s="303">
        <v>2011</v>
      </c>
      <c r="B28" s="240">
        <f t="shared" si="2"/>
        <v>1364.3328489393903</v>
      </c>
      <c r="C28" s="240">
        <f t="shared" si="3"/>
        <v>1857.8395052160515</v>
      </c>
      <c r="D28" s="240">
        <f t="shared" si="4"/>
        <v>881.56277004491847</v>
      </c>
      <c r="E28" s="240">
        <f t="shared" si="5"/>
        <v>2942.0504233368174</v>
      </c>
      <c r="F28" s="240"/>
      <c r="G28" s="248">
        <f t="shared" si="6"/>
        <v>1546.5407471170502</v>
      </c>
      <c r="H28" s="146"/>
      <c r="I28" s="146"/>
      <c r="J28" s="146"/>
      <c r="K28" s="146"/>
    </row>
    <row r="29" spans="1:11" ht="14.55" x14ac:dyDescent="0.35">
      <c r="A29" s="303">
        <v>2012</v>
      </c>
      <c r="B29" s="240">
        <f t="shared" si="2"/>
        <v>1380.4067526427862</v>
      </c>
      <c r="C29" s="240">
        <f t="shared" si="3"/>
        <v>1931.4352047390046</v>
      </c>
      <c r="D29" s="240">
        <f t="shared" si="4"/>
        <v>878.93981170459494</v>
      </c>
      <c r="E29" s="240">
        <f t="shared" si="5"/>
        <v>3329.5267649680368</v>
      </c>
      <c r="F29" s="240"/>
      <c r="G29" s="248">
        <f t="shared" si="6"/>
        <v>2818.6854613997707</v>
      </c>
    </row>
    <row r="30" spans="1:11" ht="14.55" x14ac:dyDescent="0.35">
      <c r="A30" s="303">
        <v>2013</v>
      </c>
      <c r="B30" s="240">
        <f t="shared" si="2"/>
        <v>1250.2703119952355</v>
      </c>
      <c r="C30" s="240">
        <f t="shared" si="3"/>
        <v>1792.449856089162</v>
      </c>
      <c r="D30" s="240">
        <f t="shared" si="4"/>
        <v>801.59437146593882</v>
      </c>
      <c r="E30" s="240">
        <f t="shared" si="5"/>
        <v>2848.0611296553507</v>
      </c>
      <c r="F30" s="240">
        <f t="shared" ref="F30:F35" si="7">(K11/J11)*1000</f>
        <v>2426.2592196721748</v>
      </c>
      <c r="G30" s="248">
        <f t="shared" si="6"/>
        <v>28580.088495575223</v>
      </c>
    </row>
    <row r="31" spans="1:11" ht="14.55" x14ac:dyDescent="0.35">
      <c r="A31" s="303">
        <v>2014</v>
      </c>
      <c r="B31" s="240">
        <f t="shared" si="2"/>
        <v>1246.7693021770006</v>
      </c>
      <c r="C31" s="240">
        <f t="shared" si="3"/>
        <v>1845.9175779686548</v>
      </c>
      <c r="D31" s="240">
        <f t="shared" si="4"/>
        <v>763.27500675028921</v>
      </c>
      <c r="E31" s="240">
        <f t="shared" si="5"/>
        <v>2653.8765319574704</v>
      </c>
      <c r="F31" s="240">
        <f t="shared" si="7"/>
        <v>1854.8869660744574</v>
      </c>
      <c r="G31" s="248">
        <f t="shared" si="6"/>
        <v>7932.2211867678416</v>
      </c>
    </row>
    <row r="32" spans="1:11" ht="14.55" x14ac:dyDescent="0.35">
      <c r="A32" s="303">
        <v>2015</v>
      </c>
      <c r="B32" s="240">
        <f t="shared" si="2"/>
        <v>1268.7029836784229</v>
      </c>
      <c r="C32" s="240">
        <f t="shared" si="3"/>
        <v>1887.5273787443059</v>
      </c>
      <c r="D32" s="240">
        <f t="shared" si="4"/>
        <v>741.68122561584914</v>
      </c>
      <c r="E32" s="240">
        <f t="shared" si="5"/>
        <v>2406.3483899410348</v>
      </c>
      <c r="F32" s="240">
        <f t="shared" si="7"/>
        <v>1274.851523187996</v>
      </c>
      <c r="G32" s="248">
        <f t="shared" si="6"/>
        <v>1286.961154331223</v>
      </c>
    </row>
    <row r="33" spans="1:7" ht="14.55" customHeight="1" x14ac:dyDescent="0.35">
      <c r="A33" s="303">
        <v>2016</v>
      </c>
      <c r="B33" s="240">
        <f t="shared" si="2"/>
        <v>1334.1619552682014</v>
      </c>
      <c r="C33" s="240">
        <f t="shared" si="3"/>
        <v>2086.5100807729964</v>
      </c>
      <c r="D33" s="240">
        <f t="shared" si="4"/>
        <v>710.09564023307883</v>
      </c>
      <c r="E33" s="240">
        <f t="shared" si="5"/>
        <v>2335.4021375859861</v>
      </c>
      <c r="F33" s="240">
        <f t="shared" si="7"/>
        <v>1018.6889806168035</v>
      </c>
      <c r="G33" s="248">
        <f t="shared" si="6"/>
        <v>1754.9305976130306</v>
      </c>
    </row>
    <row r="34" spans="1:7" ht="14.55" x14ac:dyDescent="0.35">
      <c r="A34" s="303">
        <v>2017</v>
      </c>
      <c r="B34" s="240">
        <f t="shared" si="2"/>
        <v>1396.9910874453476</v>
      </c>
      <c r="C34" s="240">
        <f t="shared" si="3"/>
        <v>2160.6564755086993</v>
      </c>
      <c r="D34" s="240">
        <f t="shared" si="4"/>
        <v>788.98495263192899</v>
      </c>
      <c r="E34" s="240">
        <f t="shared" si="5"/>
        <v>2234.2193741502333</v>
      </c>
      <c r="F34" s="240">
        <f t="shared" si="7"/>
        <v>2066.6024120205611</v>
      </c>
      <c r="G34" s="248">
        <f>(M15/L15)*1000</f>
        <v>1480.9773957079324</v>
      </c>
    </row>
    <row r="35" spans="1:7" ht="14.55" x14ac:dyDescent="0.35">
      <c r="A35" s="263" t="s">
        <v>2</v>
      </c>
      <c r="B35" s="249">
        <f>(C16/B16)*1000</f>
        <v>1298.4257042964116</v>
      </c>
      <c r="C35" s="249">
        <f>(E16/D16)*1000</f>
        <v>1861.1029869049323</v>
      </c>
      <c r="D35" s="249">
        <f t="shared" si="4"/>
        <v>788.72964941329212</v>
      </c>
      <c r="E35" s="249">
        <f t="shared" si="5"/>
        <v>2710.1020263084465</v>
      </c>
      <c r="F35" s="249">
        <f t="shared" si="7"/>
        <v>1675.7445253018504</v>
      </c>
      <c r="G35" s="250">
        <f>(M16/L16)*1000</f>
        <v>1516.7316931444891</v>
      </c>
    </row>
  </sheetData>
  <mergeCells count="12">
    <mergeCell ref="A22:A24"/>
    <mergeCell ref="B22:G22"/>
    <mergeCell ref="A18:I18"/>
    <mergeCell ref="A1:M1"/>
    <mergeCell ref="B4:C4"/>
    <mergeCell ref="D4:E4"/>
    <mergeCell ref="F4:G4"/>
    <mergeCell ref="A3:A5"/>
    <mergeCell ref="H4:I4"/>
    <mergeCell ref="L4:M4"/>
    <mergeCell ref="J4:K4"/>
    <mergeCell ref="B3:M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50"/>
  <sheetViews>
    <sheetView zoomScaleNormal="100" workbookViewId="0">
      <selection sqref="A1:N1"/>
    </sheetView>
  </sheetViews>
  <sheetFormatPr defaultRowHeight="14.4" x14ac:dyDescent="0.3"/>
  <cols>
    <col min="1" max="1" width="11.88671875" customWidth="1"/>
    <col min="2" max="123" width="12.77734375" customWidth="1"/>
    <col min="125" max="125" width="12.77734375" customWidth="1"/>
    <col min="126" max="126" width="12.88671875" customWidth="1"/>
  </cols>
  <sheetData>
    <row r="1" spans="1:127" ht="14.55" x14ac:dyDescent="0.35">
      <c r="A1" s="560" t="s">
        <v>180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5"/>
      <c r="AO1" s="385"/>
      <c r="AP1" s="385"/>
      <c r="AQ1" s="385"/>
      <c r="AR1" s="385"/>
      <c r="AS1" s="385"/>
      <c r="AT1" s="385"/>
      <c r="AU1" s="385"/>
      <c r="AV1" s="385"/>
      <c r="AW1" s="385"/>
      <c r="AX1" s="385"/>
      <c r="AY1" s="385"/>
      <c r="AZ1" s="385"/>
      <c r="BA1" s="385"/>
      <c r="BB1" s="385"/>
      <c r="BC1" s="385"/>
      <c r="BD1" s="385"/>
      <c r="BE1" s="385"/>
      <c r="BF1" s="385"/>
      <c r="BG1" s="385"/>
      <c r="BH1" s="385"/>
      <c r="BI1" s="385"/>
      <c r="BJ1" s="385"/>
      <c r="BK1" s="385"/>
      <c r="BL1" s="385"/>
      <c r="BM1" s="385"/>
      <c r="BN1" s="385"/>
      <c r="BO1" s="385"/>
      <c r="BP1" s="385"/>
      <c r="BQ1" s="385"/>
      <c r="BR1" s="385"/>
      <c r="BS1" s="385"/>
      <c r="BT1" s="385"/>
      <c r="BU1" s="385"/>
      <c r="BV1" s="385"/>
      <c r="BW1" s="385"/>
      <c r="BX1" s="385"/>
      <c r="BY1" s="385"/>
      <c r="BZ1" s="385"/>
      <c r="CA1" s="385"/>
      <c r="CB1" s="385"/>
      <c r="CC1" s="385"/>
      <c r="CD1" s="385"/>
      <c r="CE1" s="385"/>
      <c r="CF1" s="385"/>
      <c r="CG1" s="385"/>
      <c r="CH1" s="385"/>
      <c r="CI1" s="385"/>
      <c r="CJ1" s="385"/>
      <c r="CK1" s="385"/>
      <c r="CL1" s="385"/>
      <c r="CM1" s="385"/>
      <c r="CN1" s="385"/>
      <c r="CO1" s="385"/>
      <c r="CP1" s="385"/>
      <c r="CQ1" s="385"/>
      <c r="CR1" s="385"/>
      <c r="CS1" s="385"/>
      <c r="CT1" s="385"/>
      <c r="CU1" s="385"/>
      <c r="CV1" s="386"/>
      <c r="CW1" s="386"/>
      <c r="CX1" s="386"/>
      <c r="CY1" s="386"/>
      <c r="CZ1" s="386"/>
      <c r="DA1" s="386"/>
      <c r="DB1" s="386"/>
      <c r="DC1" s="386"/>
      <c r="DD1" s="386"/>
      <c r="DE1" s="386"/>
      <c r="DF1" s="386"/>
      <c r="DG1" s="386"/>
      <c r="DH1" s="385"/>
      <c r="DI1" s="385"/>
      <c r="DJ1" s="385"/>
      <c r="DK1" s="385"/>
      <c r="DL1" s="385"/>
      <c r="DM1" s="385"/>
      <c r="DN1" s="385"/>
      <c r="DO1" s="385"/>
      <c r="DP1" s="385"/>
      <c r="DQ1" s="385"/>
      <c r="DR1" s="385"/>
      <c r="DS1" s="385"/>
      <c r="DT1" s="385"/>
    </row>
    <row r="2" spans="1:127" ht="14.55" x14ac:dyDescent="0.35">
      <c r="A2" s="385"/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85"/>
      <c r="AA2" s="385"/>
      <c r="AB2" s="385"/>
      <c r="AC2" s="385"/>
      <c r="AD2" s="385"/>
      <c r="AE2" s="385"/>
      <c r="AF2" s="385"/>
      <c r="AG2" s="385"/>
      <c r="AH2" s="385"/>
      <c r="AI2" s="385"/>
      <c r="AJ2" s="385"/>
      <c r="AK2" s="385"/>
      <c r="AL2" s="385"/>
      <c r="AM2" s="385"/>
      <c r="AN2" s="385"/>
      <c r="AO2" s="385"/>
      <c r="AP2" s="385"/>
      <c r="AQ2" s="385"/>
      <c r="AR2" s="385"/>
      <c r="AS2" s="385"/>
      <c r="AT2" s="385"/>
      <c r="AU2" s="385"/>
      <c r="AV2" s="385"/>
      <c r="AW2" s="385"/>
      <c r="AX2" s="385"/>
      <c r="AY2" s="385"/>
      <c r="AZ2" s="385"/>
      <c r="BA2" s="385"/>
      <c r="BB2" s="385"/>
      <c r="BC2" s="385"/>
      <c r="BD2" s="385"/>
      <c r="BE2" s="385"/>
      <c r="BF2" s="385"/>
      <c r="BG2" s="385"/>
      <c r="BH2" s="385"/>
      <c r="BI2" s="385"/>
      <c r="BJ2" s="385"/>
      <c r="BK2" s="385"/>
      <c r="BL2" s="385"/>
      <c r="BM2" s="385"/>
      <c r="BN2" s="385"/>
      <c r="BO2" s="385"/>
      <c r="BP2" s="385"/>
      <c r="BQ2" s="385"/>
      <c r="BR2" s="385"/>
      <c r="BS2" s="385"/>
      <c r="BT2" s="385"/>
      <c r="BU2" s="385"/>
      <c r="BV2" s="385"/>
      <c r="BW2" s="385"/>
      <c r="BX2" s="385"/>
      <c r="BY2" s="385"/>
      <c r="BZ2" s="385"/>
      <c r="CA2" s="385"/>
      <c r="CB2" s="385"/>
      <c r="CC2" s="385"/>
      <c r="CD2" s="385"/>
      <c r="CE2" s="385"/>
      <c r="CF2" s="385"/>
      <c r="CG2" s="385"/>
      <c r="CH2" s="385"/>
      <c r="CI2" s="385"/>
      <c r="CJ2" s="385"/>
      <c r="CK2" s="385"/>
      <c r="CL2" s="385"/>
      <c r="CM2" s="385"/>
      <c r="CN2" s="385"/>
      <c r="CO2" s="385"/>
      <c r="CP2" s="385"/>
      <c r="CQ2" s="385"/>
      <c r="CR2" s="385"/>
      <c r="CS2" s="385"/>
      <c r="CT2" s="385"/>
      <c r="CU2" s="385"/>
      <c r="CV2" s="386"/>
      <c r="CW2" s="386"/>
      <c r="CX2" s="386"/>
      <c r="CY2" s="386"/>
      <c r="CZ2" s="386"/>
      <c r="DA2" s="386"/>
      <c r="DB2" s="386"/>
      <c r="DC2" s="386"/>
      <c r="DD2" s="386"/>
      <c r="DE2" s="386"/>
      <c r="DF2" s="386"/>
      <c r="DG2" s="386"/>
      <c r="DH2" s="386"/>
      <c r="DI2" s="386"/>
      <c r="DJ2" s="385"/>
      <c r="DK2" s="385"/>
      <c r="DL2" s="385"/>
      <c r="DM2" s="385"/>
      <c r="DN2" s="385"/>
      <c r="DO2" s="385"/>
      <c r="DP2" s="385"/>
      <c r="DQ2" s="385"/>
      <c r="DR2" s="385"/>
      <c r="DS2" s="385"/>
      <c r="DT2" s="385"/>
    </row>
    <row r="3" spans="1:127" ht="14.55" x14ac:dyDescent="0.35">
      <c r="A3" s="1"/>
      <c r="B3" s="561">
        <v>2008</v>
      </c>
      <c r="C3" s="561"/>
      <c r="D3" s="561"/>
      <c r="E3" s="561"/>
      <c r="F3" s="561"/>
      <c r="G3" s="561"/>
      <c r="H3" s="561"/>
      <c r="I3" s="561"/>
      <c r="J3" s="561"/>
      <c r="K3" s="561"/>
      <c r="L3" s="561">
        <v>2009</v>
      </c>
      <c r="M3" s="561"/>
      <c r="N3" s="561"/>
      <c r="O3" s="561"/>
      <c r="P3" s="561"/>
      <c r="Q3" s="561"/>
      <c r="R3" s="561"/>
      <c r="S3" s="561"/>
      <c r="T3" s="561"/>
      <c r="U3" s="561"/>
      <c r="V3" s="561">
        <v>2010</v>
      </c>
      <c r="W3" s="561"/>
      <c r="X3" s="561"/>
      <c r="Y3" s="561"/>
      <c r="Z3" s="561"/>
      <c r="AA3" s="561"/>
      <c r="AB3" s="561"/>
      <c r="AC3" s="561"/>
      <c r="AD3" s="561"/>
      <c r="AE3" s="561"/>
      <c r="AF3" s="561">
        <v>2011</v>
      </c>
      <c r="AG3" s="561"/>
      <c r="AH3" s="561"/>
      <c r="AI3" s="561"/>
      <c r="AJ3" s="561"/>
      <c r="AK3" s="561"/>
      <c r="AL3" s="561"/>
      <c r="AM3" s="561"/>
      <c r="AN3" s="561"/>
      <c r="AO3" s="561"/>
      <c r="AP3" s="561">
        <v>2012</v>
      </c>
      <c r="AQ3" s="561"/>
      <c r="AR3" s="561"/>
      <c r="AS3" s="561"/>
      <c r="AT3" s="561"/>
      <c r="AU3" s="561"/>
      <c r="AV3" s="561"/>
      <c r="AW3" s="561"/>
      <c r="AX3" s="561"/>
      <c r="AY3" s="561"/>
      <c r="AZ3" s="561">
        <v>2013</v>
      </c>
      <c r="BA3" s="561"/>
      <c r="BB3" s="561"/>
      <c r="BC3" s="561"/>
      <c r="BD3" s="561"/>
      <c r="BE3" s="561"/>
      <c r="BF3" s="561"/>
      <c r="BG3" s="561"/>
      <c r="BH3" s="561"/>
      <c r="BI3" s="561"/>
      <c r="BJ3" s="561"/>
      <c r="BK3" s="561"/>
      <c r="BL3" s="561">
        <v>2014</v>
      </c>
      <c r="BM3" s="561"/>
      <c r="BN3" s="561"/>
      <c r="BO3" s="561"/>
      <c r="BP3" s="561"/>
      <c r="BQ3" s="561"/>
      <c r="BR3" s="561"/>
      <c r="BS3" s="561"/>
      <c r="BT3" s="561"/>
      <c r="BU3" s="561"/>
      <c r="BV3" s="561"/>
      <c r="BW3" s="561"/>
      <c r="BX3" s="561">
        <v>2015</v>
      </c>
      <c r="BY3" s="561"/>
      <c r="BZ3" s="561"/>
      <c r="CA3" s="561"/>
      <c r="CB3" s="561"/>
      <c r="CC3" s="561"/>
      <c r="CD3" s="561"/>
      <c r="CE3" s="561"/>
      <c r="CF3" s="561"/>
      <c r="CG3" s="561"/>
      <c r="CH3" s="561"/>
      <c r="CI3" s="561"/>
      <c r="CJ3" s="561">
        <v>2016</v>
      </c>
      <c r="CK3" s="561"/>
      <c r="CL3" s="561"/>
      <c r="CM3" s="561"/>
      <c r="CN3" s="561"/>
      <c r="CO3" s="561"/>
      <c r="CP3" s="561"/>
      <c r="CQ3" s="561"/>
      <c r="CR3" s="561"/>
      <c r="CS3" s="561"/>
      <c r="CT3" s="561"/>
      <c r="CU3" s="561"/>
      <c r="CV3" s="561">
        <v>2017</v>
      </c>
      <c r="CW3" s="561"/>
      <c r="CX3" s="561"/>
      <c r="CY3" s="561"/>
      <c r="CZ3" s="561"/>
      <c r="DA3" s="561"/>
      <c r="DB3" s="561"/>
      <c r="DC3" s="561"/>
      <c r="DD3" s="561"/>
      <c r="DE3" s="561"/>
      <c r="DF3" s="561"/>
      <c r="DG3" s="561"/>
      <c r="DH3" s="561" t="s">
        <v>167</v>
      </c>
      <c r="DI3" s="561"/>
      <c r="DJ3" s="561"/>
      <c r="DK3" s="561"/>
      <c r="DL3" s="561"/>
      <c r="DM3" s="561"/>
      <c r="DN3" s="561"/>
      <c r="DO3" s="561"/>
      <c r="DP3" s="561"/>
      <c r="DQ3" s="561"/>
      <c r="DR3" s="561"/>
      <c r="DS3" s="561"/>
      <c r="DT3" s="385"/>
    </row>
    <row r="4" spans="1:127" ht="18" customHeight="1" x14ac:dyDescent="0.3">
      <c r="A4" s="580" t="s">
        <v>153</v>
      </c>
      <c r="B4" s="570" t="s">
        <v>2</v>
      </c>
      <c r="C4" s="567"/>
      <c r="D4" s="566" t="s">
        <v>3</v>
      </c>
      <c r="E4" s="567"/>
      <c r="F4" s="566" t="s">
        <v>4</v>
      </c>
      <c r="G4" s="567"/>
      <c r="H4" s="566" t="s">
        <v>5</v>
      </c>
      <c r="I4" s="567"/>
      <c r="J4" s="568" t="s">
        <v>142</v>
      </c>
      <c r="K4" s="569"/>
      <c r="L4" s="570" t="s">
        <v>2</v>
      </c>
      <c r="M4" s="567"/>
      <c r="N4" s="566" t="s">
        <v>3</v>
      </c>
      <c r="O4" s="567"/>
      <c r="P4" s="566" t="s">
        <v>4</v>
      </c>
      <c r="Q4" s="567"/>
      <c r="R4" s="566" t="s">
        <v>5</v>
      </c>
      <c r="S4" s="567"/>
      <c r="T4" s="568" t="s">
        <v>142</v>
      </c>
      <c r="U4" s="569"/>
      <c r="V4" s="570" t="s">
        <v>2</v>
      </c>
      <c r="W4" s="567"/>
      <c r="X4" s="566" t="s">
        <v>3</v>
      </c>
      <c r="Y4" s="567"/>
      <c r="Z4" s="566" t="s">
        <v>4</v>
      </c>
      <c r="AA4" s="567"/>
      <c r="AB4" s="566" t="s">
        <v>5</v>
      </c>
      <c r="AC4" s="567"/>
      <c r="AD4" s="568" t="s">
        <v>143</v>
      </c>
      <c r="AE4" s="569"/>
      <c r="AF4" s="570" t="s">
        <v>2</v>
      </c>
      <c r="AG4" s="567"/>
      <c r="AH4" s="566" t="s">
        <v>3</v>
      </c>
      <c r="AI4" s="567"/>
      <c r="AJ4" s="566" t="s">
        <v>4</v>
      </c>
      <c r="AK4" s="567"/>
      <c r="AL4" s="566" t="s">
        <v>5</v>
      </c>
      <c r="AM4" s="567"/>
      <c r="AN4" s="568" t="s">
        <v>143</v>
      </c>
      <c r="AO4" s="569"/>
      <c r="AP4" s="573" t="s">
        <v>2</v>
      </c>
      <c r="AQ4" s="574"/>
      <c r="AR4" s="575" t="s">
        <v>3</v>
      </c>
      <c r="AS4" s="574"/>
      <c r="AT4" s="575" t="s">
        <v>4</v>
      </c>
      <c r="AU4" s="574"/>
      <c r="AV4" s="575" t="s">
        <v>5</v>
      </c>
      <c r="AW4" s="574"/>
      <c r="AX4" s="571" t="s">
        <v>144</v>
      </c>
      <c r="AY4" s="572"/>
      <c r="AZ4" s="573" t="s">
        <v>2</v>
      </c>
      <c r="BA4" s="574"/>
      <c r="BB4" s="575" t="s">
        <v>3</v>
      </c>
      <c r="BC4" s="574"/>
      <c r="BD4" s="575" t="s">
        <v>4</v>
      </c>
      <c r="BE4" s="574"/>
      <c r="BF4" s="575" t="s">
        <v>5</v>
      </c>
      <c r="BG4" s="574"/>
      <c r="BH4" s="578" t="s">
        <v>145</v>
      </c>
      <c r="BI4" s="579"/>
      <c r="BJ4" s="571" t="s">
        <v>8</v>
      </c>
      <c r="BK4" s="572"/>
      <c r="BL4" s="576" t="s">
        <v>2</v>
      </c>
      <c r="BM4" s="577"/>
      <c r="BN4" s="577" t="s">
        <v>3</v>
      </c>
      <c r="BO4" s="577"/>
      <c r="BP4" s="577" t="s">
        <v>4</v>
      </c>
      <c r="BQ4" s="577"/>
      <c r="BR4" s="577" t="s">
        <v>5</v>
      </c>
      <c r="BS4" s="577"/>
      <c r="BT4" s="577" t="s">
        <v>145</v>
      </c>
      <c r="BU4" s="577"/>
      <c r="BV4" s="564" t="s">
        <v>146</v>
      </c>
      <c r="BW4" s="565"/>
      <c r="BX4" s="562" t="s">
        <v>147</v>
      </c>
      <c r="BY4" s="563"/>
      <c r="BZ4" s="564" t="s">
        <v>3</v>
      </c>
      <c r="CA4" s="563"/>
      <c r="CB4" s="564" t="s">
        <v>4</v>
      </c>
      <c r="CC4" s="563"/>
      <c r="CD4" s="564" t="s">
        <v>5</v>
      </c>
      <c r="CE4" s="563"/>
      <c r="CF4" s="564" t="s">
        <v>145</v>
      </c>
      <c r="CG4" s="563"/>
      <c r="CH4" s="564" t="s">
        <v>146</v>
      </c>
      <c r="CI4" s="565"/>
      <c r="CJ4" s="562" t="s">
        <v>2</v>
      </c>
      <c r="CK4" s="563"/>
      <c r="CL4" s="564" t="s">
        <v>3</v>
      </c>
      <c r="CM4" s="563"/>
      <c r="CN4" s="564" t="s">
        <v>4</v>
      </c>
      <c r="CO4" s="563"/>
      <c r="CP4" s="564" t="s">
        <v>5</v>
      </c>
      <c r="CQ4" s="563"/>
      <c r="CR4" s="564" t="s">
        <v>145</v>
      </c>
      <c r="CS4" s="563"/>
      <c r="CT4" s="564" t="s">
        <v>146</v>
      </c>
      <c r="CU4" s="565"/>
      <c r="CV4" s="562" t="s">
        <v>2</v>
      </c>
      <c r="CW4" s="563"/>
      <c r="CX4" s="564" t="s">
        <v>3</v>
      </c>
      <c r="CY4" s="563"/>
      <c r="CZ4" s="564" t="s">
        <v>4</v>
      </c>
      <c r="DA4" s="563"/>
      <c r="DB4" s="564" t="s">
        <v>5</v>
      </c>
      <c r="DC4" s="563"/>
      <c r="DD4" s="564" t="s">
        <v>145</v>
      </c>
      <c r="DE4" s="563"/>
      <c r="DF4" s="564" t="s">
        <v>146</v>
      </c>
      <c r="DG4" s="565"/>
      <c r="DH4" s="562" t="s">
        <v>147</v>
      </c>
      <c r="DI4" s="563"/>
      <c r="DJ4" s="564" t="s">
        <v>3</v>
      </c>
      <c r="DK4" s="563"/>
      <c r="DL4" s="564" t="s">
        <v>4</v>
      </c>
      <c r="DM4" s="563"/>
      <c r="DN4" s="564" t="s">
        <v>5</v>
      </c>
      <c r="DO4" s="563"/>
      <c r="DP4" s="564" t="s">
        <v>145</v>
      </c>
      <c r="DQ4" s="563"/>
      <c r="DR4" s="564" t="s">
        <v>146</v>
      </c>
      <c r="DS4" s="565"/>
      <c r="DT4" s="385"/>
      <c r="DU4" s="16"/>
      <c r="DV4" s="16"/>
    </row>
    <row r="5" spans="1:127" ht="15" x14ac:dyDescent="0.3">
      <c r="A5" s="581"/>
      <c r="B5" s="405" t="s">
        <v>6</v>
      </c>
      <c r="C5" s="406" t="s">
        <v>203</v>
      </c>
      <c r="D5" s="406" t="s">
        <v>6</v>
      </c>
      <c r="E5" s="406" t="s">
        <v>203</v>
      </c>
      <c r="F5" s="406" t="s">
        <v>6</v>
      </c>
      <c r="G5" s="406" t="s">
        <v>203</v>
      </c>
      <c r="H5" s="406" t="s">
        <v>6</v>
      </c>
      <c r="I5" s="406" t="s">
        <v>203</v>
      </c>
      <c r="J5" s="406" t="s">
        <v>6</v>
      </c>
      <c r="K5" s="407" t="s">
        <v>203</v>
      </c>
      <c r="L5" s="405" t="s">
        <v>6</v>
      </c>
      <c r="M5" s="406" t="s">
        <v>203</v>
      </c>
      <c r="N5" s="406" t="s">
        <v>6</v>
      </c>
      <c r="O5" s="406" t="s">
        <v>203</v>
      </c>
      <c r="P5" s="406" t="s">
        <v>6</v>
      </c>
      <c r="Q5" s="406" t="s">
        <v>203</v>
      </c>
      <c r="R5" s="406" t="s">
        <v>6</v>
      </c>
      <c r="S5" s="406" t="s">
        <v>203</v>
      </c>
      <c r="T5" s="406" t="s">
        <v>6</v>
      </c>
      <c r="U5" s="407" t="s">
        <v>203</v>
      </c>
      <c r="V5" s="405" t="s">
        <v>6</v>
      </c>
      <c r="W5" s="406" t="s">
        <v>203</v>
      </c>
      <c r="X5" s="406" t="s">
        <v>6</v>
      </c>
      <c r="Y5" s="406" t="s">
        <v>203</v>
      </c>
      <c r="Z5" s="406" t="s">
        <v>6</v>
      </c>
      <c r="AA5" s="406" t="s">
        <v>203</v>
      </c>
      <c r="AB5" s="406" t="s">
        <v>6</v>
      </c>
      <c r="AC5" s="406" t="s">
        <v>203</v>
      </c>
      <c r="AD5" s="406" t="s">
        <v>6</v>
      </c>
      <c r="AE5" s="407" t="s">
        <v>203</v>
      </c>
      <c r="AF5" s="408" t="s">
        <v>6</v>
      </c>
      <c r="AG5" s="409" t="s">
        <v>203</v>
      </c>
      <c r="AH5" s="409" t="s">
        <v>6</v>
      </c>
      <c r="AI5" s="409" t="s">
        <v>203</v>
      </c>
      <c r="AJ5" s="409" t="s">
        <v>6</v>
      </c>
      <c r="AK5" s="409" t="s">
        <v>203</v>
      </c>
      <c r="AL5" s="409" t="s">
        <v>6</v>
      </c>
      <c r="AM5" s="409" t="s">
        <v>203</v>
      </c>
      <c r="AN5" s="406" t="s">
        <v>6</v>
      </c>
      <c r="AO5" s="407" t="s">
        <v>203</v>
      </c>
      <c r="AP5" s="410" t="s">
        <v>6</v>
      </c>
      <c r="AQ5" s="411" t="s">
        <v>204</v>
      </c>
      <c r="AR5" s="411" t="s">
        <v>6</v>
      </c>
      <c r="AS5" s="411" t="s">
        <v>204</v>
      </c>
      <c r="AT5" s="411" t="s">
        <v>6</v>
      </c>
      <c r="AU5" s="411" t="s">
        <v>204</v>
      </c>
      <c r="AV5" s="411" t="s">
        <v>6</v>
      </c>
      <c r="AW5" s="411" t="s">
        <v>204</v>
      </c>
      <c r="AX5" s="411" t="s">
        <v>6</v>
      </c>
      <c r="AY5" s="412" t="s">
        <v>204</v>
      </c>
      <c r="AZ5" s="410" t="s">
        <v>6</v>
      </c>
      <c r="BA5" s="411" t="s">
        <v>204</v>
      </c>
      <c r="BB5" s="411" t="s">
        <v>6</v>
      </c>
      <c r="BC5" s="411" t="s">
        <v>204</v>
      </c>
      <c r="BD5" s="411" t="s">
        <v>6</v>
      </c>
      <c r="BE5" s="411" t="s">
        <v>204</v>
      </c>
      <c r="BF5" s="411" t="s">
        <v>6</v>
      </c>
      <c r="BG5" s="411" t="s">
        <v>204</v>
      </c>
      <c r="BH5" s="411" t="s">
        <v>6</v>
      </c>
      <c r="BI5" s="411" t="s">
        <v>204</v>
      </c>
      <c r="BJ5" s="411" t="s">
        <v>6</v>
      </c>
      <c r="BK5" s="412" t="s">
        <v>204</v>
      </c>
      <c r="BL5" s="413" t="s">
        <v>6</v>
      </c>
      <c r="BM5" s="414" t="s">
        <v>204</v>
      </c>
      <c r="BN5" s="414" t="s">
        <v>6</v>
      </c>
      <c r="BO5" s="414" t="s">
        <v>204</v>
      </c>
      <c r="BP5" s="414" t="s">
        <v>6</v>
      </c>
      <c r="BQ5" s="414" t="s">
        <v>204</v>
      </c>
      <c r="BR5" s="414" t="s">
        <v>6</v>
      </c>
      <c r="BS5" s="414" t="s">
        <v>204</v>
      </c>
      <c r="BT5" s="414" t="s">
        <v>6</v>
      </c>
      <c r="BU5" s="414" t="s">
        <v>204</v>
      </c>
      <c r="BV5" s="414" t="s">
        <v>6</v>
      </c>
      <c r="BW5" s="415" t="s">
        <v>204</v>
      </c>
      <c r="BX5" s="416" t="s">
        <v>6</v>
      </c>
      <c r="BY5" s="417" t="s">
        <v>204</v>
      </c>
      <c r="BZ5" s="417" t="s">
        <v>6</v>
      </c>
      <c r="CA5" s="417" t="s">
        <v>204</v>
      </c>
      <c r="CB5" s="417" t="s">
        <v>6</v>
      </c>
      <c r="CC5" s="417" t="s">
        <v>204</v>
      </c>
      <c r="CD5" s="417" t="s">
        <v>6</v>
      </c>
      <c r="CE5" s="417" t="s">
        <v>204</v>
      </c>
      <c r="CF5" s="417" t="s">
        <v>6</v>
      </c>
      <c r="CG5" s="417" t="s">
        <v>204</v>
      </c>
      <c r="CH5" s="414" t="s">
        <v>6</v>
      </c>
      <c r="CI5" s="415" t="s">
        <v>204</v>
      </c>
      <c r="CJ5" s="416" t="s">
        <v>6</v>
      </c>
      <c r="CK5" s="417" t="s">
        <v>204</v>
      </c>
      <c r="CL5" s="417" t="s">
        <v>6</v>
      </c>
      <c r="CM5" s="417" t="s">
        <v>204</v>
      </c>
      <c r="CN5" s="417" t="s">
        <v>6</v>
      </c>
      <c r="CO5" s="417" t="s">
        <v>204</v>
      </c>
      <c r="CP5" s="417" t="s">
        <v>6</v>
      </c>
      <c r="CQ5" s="417" t="s">
        <v>204</v>
      </c>
      <c r="CR5" s="417" t="s">
        <v>6</v>
      </c>
      <c r="CS5" s="417" t="s">
        <v>204</v>
      </c>
      <c r="CT5" s="414" t="s">
        <v>6</v>
      </c>
      <c r="CU5" s="415" t="s">
        <v>204</v>
      </c>
      <c r="CV5" s="416" t="s">
        <v>6</v>
      </c>
      <c r="CW5" s="417" t="s">
        <v>204</v>
      </c>
      <c r="CX5" s="417" t="s">
        <v>6</v>
      </c>
      <c r="CY5" s="417" t="s">
        <v>204</v>
      </c>
      <c r="CZ5" s="417" t="s">
        <v>6</v>
      </c>
      <c r="DA5" s="417" t="s">
        <v>204</v>
      </c>
      <c r="DB5" s="417" t="s">
        <v>6</v>
      </c>
      <c r="DC5" s="417" t="s">
        <v>204</v>
      </c>
      <c r="DD5" s="417" t="s">
        <v>6</v>
      </c>
      <c r="DE5" s="417" t="s">
        <v>204</v>
      </c>
      <c r="DF5" s="414" t="s">
        <v>6</v>
      </c>
      <c r="DG5" s="415" t="s">
        <v>204</v>
      </c>
      <c r="DH5" s="416" t="s">
        <v>6</v>
      </c>
      <c r="DI5" s="417" t="s">
        <v>204</v>
      </c>
      <c r="DJ5" s="417" t="s">
        <v>6</v>
      </c>
      <c r="DK5" s="417" t="s">
        <v>204</v>
      </c>
      <c r="DL5" s="417" t="s">
        <v>6</v>
      </c>
      <c r="DM5" s="417" t="s">
        <v>204</v>
      </c>
      <c r="DN5" s="417" t="s">
        <v>6</v>
      </c>
      <c r="DO5" s="417" t="s">
        <v>204</v>
      </c>
      <c r="DP5" s="417" t="s">
        <v>6</v>
      </c>
      <c r="DQ5" s="417" t="s">
        <v>204</v>
      </c>
      <c r="DR5" s="414" t="s">
        <v>6</v>
      </c>
      <c r="DS5" s="415" t="s">
        <v>204</v>
      </c>
      <c r="DT5" s="385"/>
      <c r="DU5" s="16"/>
      <c r="DV5" s="16"/>
    </row>
    <row r="6" spans="1:127" ht="14.55" x14ac:dyDescent="0.35">
      <c r="A6" s="487" t="s">
        <v>148</v>
      </c>
      <c r="B6" s="420">
        <f>SUM(B7:B34)</f>
        <v>23004371.443000026</v>
      </c>
      <c r="C6" s="421">
        <f t="shared" ref="C6:BN6" si="0">SUM(C7:C34)</f>
        <v>42560092.419000022</v>
      </c>
      <c r="D6" s="421">
        <f t="shared" si="0"/>
        <v>14385478.285000015</v>
      </c>
      <c r="E6" s="421">
        <f t="shared" si="0"/>
        <v>33108959.419000015</v>
      </c>
      <c r="F6" s="421">
        <f t="shared" si="0"/>
        <v>6077537.9870000007</v>
      </c>
      <c r="G6" s="421">
        <f t="shared" si="0"/>
        <v>4862537.7590000015</v>
      </c>
      <c r="H6" s="421">
        <f t="shared" si="0"/>
        <v>11924.206999999984</v>
      </c>
      <c r="I6" s="421">
        <f t="shared" si="0"/>
        <v>805715.44400000002</v>
      </c>
      <c r="J6" s="421">
        <f t="shared" si="0"/>
        <v>2529430.9640000006</v>
      </c>
      <c r="K6" s="422">
        <f t="shared" si="0"/>
        <v>3782879.7970000017</v>
      </c>
      <c r="L6" s="420">
        <f t="shared" si="0"/>
        <v>24049786.883446004</v>
      </c>
      <c r="M6" s="421">
        <f t="shared" si="0"/>
        <v>35980665.137999959</v>
      </c>
      <c r="N6" s="421">
        <f t="shared" si="0"/>
        <v>14305444.157634007</v>
      </c>
      <c r="O6" s="421">
        <f t="shared" si="0"/>
        <v>29406259.20799996</v>
      </c>
      <c r="P6" s="421">
        <f t="shared" si="0"/>
        <v>7354790.4904899998</v>
      </c>
      <c r="Q6" s="421">
        <f t="shared" si="0"/>
        <v>3712131.5449999999</v>
      </c>
      <c r="R6" s="421">
        <f t="shared" si="0"/>
        <v>12105.271319000009</v>
      </c>
      <c r="S6" s="421">
        <f t="shared" si="0"/>
        <v>780520.15399999975</v>
      </c>
      <c r="T6" s="421">
        <f t="shared" si="0"/>
        <v>2377446.9640030004</v>
      </c>
      <c r="U6" s="422">
        <f t="shared" si="0"/>
        <v>2081754.2309999997</v>
      </c>
      <c r="V6" s="420">
        <f t="shared" si="0"/>
        <v>24775660.751841012</v>
      </c>
      <c r="W6" s="421">
        <f t="shared" si="0"/>
        <v>37904470.972999983</v>
      </c>
      <c r="X6" s="421">
        <f t="shared" si="0"/>
        <v>14835165.906705003</v>
      </c>
      <c r="Y6" s="421">
        <f t="shared" si="0"/>
        <v>30935228.29299999</v>
      </c>
      <c r="Z6" s="421">
        <f t="shared" si="0"/>
        <v>7387502.3496640017</v>
      </c>
      <c r="AA6" s="421">
        <f t="shared" si="0"/>
        <v>4244939.4910000013</v>
      </c>
      <c r="AB6" s="421">
        <f t="shared" si="0"/>
        <v>88576.440371999939</v>
      </c>
      <c r="AC6" s="421">
        <f t="shared" si="0"/>
        <v>780313.3459999999</v>
      </c>
      <c r="AD6" s="421">
        <f t="shared" si="0"/>
        <v>2464416.0551</v>
      </c>
      <c r="AE6" s="422">
        <f t="shared" si="0"/>
        <v>1943989.8430000001</v>
      </c>
      <c r="AF6" s="420">
        <f t="shared" si="0"/>
        <v>23202415.368953027</v>
      </c>
      <c r="AG6" s="421">
        <f t="shared" si="0"/>
        <v>38202413.196000017</v>
      </c>
      <c r="AH6" s="421">
        <f t="shared" si="0"/>
        <v>14673561.964036025</v>
      </c>
      <c r="AI6" s="421">
        <f t="shared" si="0"/>
        <v>31499310.514000013</v>
      </c>
      <c r="AJ6" s="421">
        <f t="shared" si="0"/>
        <v>6520337.4734180002</v>
      </c>
      <c r="AK6" s="421">
        <f t="shared" si="0"/>
        <v>4492240.3710000003</v>
      </c>
      <c r="AL6" s="421">
        <f t="shared" si="0"/>
        <v>9426.6073619999934</v>
      </c>
      <c r="AM6" s="421">
        <f t="shared" si="0"/>
        <v>694012.65399999998</v>
      </c>
      <c r="AN6" s="421">
        <f t="shared" si="0"/>
        <v>1999089.3241369992</v>
      </c>
      <c r="AO6" s="422">
        <f t="shared" si="0"/>
        <v>1516849.6569999994</v>
      </c>
      <c r="AP6" s="420">
        <f t="shared" si="0"/>
        <v>24452709</v>
      </c>
      <c r="AQ6" s="421">
        <f t="shared" si="0"/>
        <v>37610769</v>
      </c>
      <c r="AR6" s="421">
        <f t="shared" si="0"/>
        <v>15120827</v>
      </c>
      <c r="AS6" s="421">
        <f t="shared" si="0"/>
        <v>31469404</v>
      </c>
      <c r="AT6" s="421">
        <f t="shared" si="0"/>
        <v>7391357</v>
      </c>
      <c r="AU6" s="421">
        <f t="shared" si="0"/>
        <v>4264742</v>
      </c>
      <c r="AV6" s="421">
        <f t="shared" si="0"/>
        <v>9308</v>
      </c>
      <c r="AW6" s="421">
        <f t="shared" si="0"/>
        <v>684231</v>
      </c>
      <c r="AX6" s="421">
        <f t="shared" si="0"/>
        <v>1931217</v>
      </c>
      <c r="AY6" s="422">
        <f t="shared" si="0"/>
        <v>1192392</v>
      </c>
      <c r="AZ6" s="420">
        <f t="shared" si="0"/>
        <v>25530545.016370002</v>
      </c>
      <c r="BA6" s="421">
        <f t="shared" si="0"/>
        <v>38176925.513000049</v>
      </c>
      <c r="BB6" s="421">
        <f t="shared" si="0"/>
        <v>15515020.827104002</v>
      </c>
      <c r="BC6" s="421">
        <f t="shared" si="0"/>
        <v>31984689.877000056</v>
      </c>
      <c r="BD6" s="421">
        <f t="shared" si="0"/>
        <v>7557576.5003759982</v>
      </c>
      <c r="BE6" s="421">
        <f t="shared" si="0"/>
        <v>4157206.8979999996</v>
      </c>
      <c r="BF6" s="421">
        <f t="shared" si="0"/>
        <v>8056.6716509999942</v>
      </c>
      <c r="BG6" s="421">
        <f t="shared" si="0"/>
        <v>752391.77</v>
      </c>
      <c r="BH6" s="421">
        <f t="shared" si="0"/>
        <v>387059.11993400002</v>
      </c>
      <c r="BI6" s="421">
        <f t="shared" si="0"/>
        <v>314020.46300000005</v>
      </c>
      <c r="BJ6" s="421">
        <f t="shared" si="0"/>
        <v>2062831.8973049999</v>
      </c>
      <c r="BK6" s="422">
        <f t="shared" si="0"/>
        <v>968616.50499999977</v>
      </c>
      <c r="BL6" s="420">
        <f t="shared" si="0"/>
        <v>27785112.941000093</v>
      </c>
      <c r="BM6" s="421">
        <f t="shared" si="0"/>
        <v>40738011.285999984</v>
      </c>
      <c r="BN6" s="421">
        <f t="shared" si="0"/>
        <v>17487340.756000094</v>
      </c>
      <c r="BO6" s="421">
        <f t="shared" ref="BO6:DS6" si="1">SUM(BO7:BO34)</f>
        <v>34242635.641999967</v>
      </c>
      <c r="BP6" s="421">
        <f t="shared" si="1"/>
        <v>7598562.5099999998</v>
      </c>
      <c r="BQ6" s="421">
        <f t="shared" si="1"/>
        <v>4409846.1840000004</v>
      </c>
      <c r="BR6" s="421">
        <f t="shared" si="1"/>
        <v>6938.8649999999852</v>
      </c>
      <c r="BS6" s="421">
        <f t="shared" si="1"/>
        <v>733973.85499999998</v>
      </c>
      <c r="BT6" s="421">
        <f t="shared" si="1"/>
        <v>431497.06800000003</v>
      </c>
      <c r="BU6" s="421">
        <f t="shared" si="1"/>
        <v>317696.01</v>
      </c>
      <c r="BV6" s="421">
        <f t="shared" si="1"/>
        <v>2260773.7419999978</v>
      </c>
      <c r="BW6" s="422">
        <f t="shared" si="1"/>
        <v>1033859.5950000003</v>
      </c>
      <c r="BX6" s="420">
        <f t="shared" si="1"/>
        <v>29619051.03800004</v>
      </c>
      <c r="BY6" s="421">
        <f t="shared" si="1"/>
        <v>46151612.742000028</v>
      </c>
      <c r="BZ6" s="421">
        <f t="shared" si="1"/>
        <v>17498927.97200004</v>
      </c>
      <c r="CA6" s="421">
        <f t="shared" si="1"/>
        <v>36619468.122000009</v>
      </c>
      <c r="CB6" s="421">
        <f t="shared" si="1"/>
        <v>7179200.925999999</v>
      </c>
      <c r="CC6" s="421">
        <f t="shared" si="1"/>
        <v>4298959.6440000003</v>
      </c>
      <c r="CD6" s="421">
        <f t="shared" si="1"/>
        <v>7418.0469999999859</v>
      </c>
      <c r="CE6" s="421">
        <f t="shared" si="1"/>
        <v>644160.41500000004</v>
      </c>
      <c r="CF6" s="421">
        <f t="shared" si="1"/>
        <v>470129.89299999992</v>
      </c>
      <c r="CG6" s="421">
        <f t="shared" si="1"/>
        <v>302857.83400000003</v>
      </c>
      <c r="CH6" s="421">
        <f t="shared" si="1"/>
        <v>4463374.2000000011</v>
      </c>
      <c r="CI6" s="422">
        <f t="shared" si="1"/>
        <v>4286166.727</v>
      </c>
      <c r="CJ6" s="420">
        <f t="shared" si="1"/>
        <v>30282948.525000006</v>
      </c>
      <c r="CK6" s="421">
        <f t="shared" si="1"/>
        <v>47634943.901000008</v>
      </c>
      <c r="CL6" s="421">
        <f t="shared" si="1"/>
        <v>18007157.609000001</v>
      </c>
      <c r="CM6" s="421">
        <f t="shared" si="1"/>
        <v>38089778.004000001</v>
      </c>
      <c r="CN6" s="421">
        <f t="shared" si="1"/>
        <v>6935007.5530000012</v>
      </c>
      <c r="CO6" s="421">
        <f t="shared" si="1"/>
        <v>4176318.1349999998</v>
      </c>
      <c r="CP6" s="421">
        <f t="shared" si="1"/>
        <v>8455.9629999999997</v>
      </c>
      <c r="CQ6" s="421">
        <f t="shared" si="1"/>
        <v>759593.63300000003</v>
      </c>
      <c r="CR6" s="421">
        <f t="shared" si="1"/>
        <v>654326.06999999995</v>
      </c>
      <c r="CS6" s="421">
        <f t="shared" si="1"/>
        <v>265310.85199999996</v>
      </c>
      <c r="CT6" s="421">
        <f t="shared" si="1"/>
        <v>4678001.3299999991</v>
      </c>
      <c r="CU6" s="422">
        <f t="shared" si="1"/>
        <v>4343943.2769999988</v>
      </c>
      <c r="CV6" s="420">
        <f t="shared" si="1"/>
        <v>31734522.263000078</v>
      </c>
      <c r="CW6" s="421">
        <f t="shared" si="1"/>
        <v>53110227.497000046</v>
      </c>
      <c r="CX6" s="421">
        <f t="shared" si="1"/>
        <v>19375537.057000075</v>
      </c>
      <c r="CY6" s="421">
        <f t="shared" si="1"/>
        <v>42219118.952000029</v>
      </c>
      <c r="CZ6" s="421">
        <f t="shared" si="1"/>
        <v>7419145.3319999976</v>
      </c>
      <c r="DA6" s="421">
        <f t="shared" si="1"/>
        <v>4857764.9620000003</v>
      </c>
      <c r="DB6" s="421">
        <f t="shared" si="1"/>
        <v>14829.134999999997</v>
      </c>
      <c r="DC6" s="421">
        <f t="shared" si="1"/>
        <v>811610.71600000013</v>
      </c>
      <c r="DD6" s="421">
        <f t="shared" si="1"/>
        <v>349373.82800000004</v>
      </c>
      <c r="DE6" s="421">
        <f t="shared" si="1"/>
        <v>306072.34300000005</v>
      </c>
      <c r="DF6" s="421">
        <f>SUM(DF7:DF34)</f>
        <v>4575636.911000004</v>
      </c>
      <c r="DG6" s="422">
        <f t="shared" si="1"/>
        <v>4915660.5239999974</v>
      </c>
      <c r="DH6" s="420">
        <f t="shared" si="1"/>
        <v>264437123.23061034</v>
      </c>
      <c r="DI6" s="421">
        <f t="shared" si="1"/>
        <v>418070131.66500002</v>
      </c>
      <c r="DJ6" s="421">
        <f t="shared" si="1"/>
        <v>161204461.53447926</v>
      </c>
      <c r="DK6" s="421">
        <f t="shared" si="1"/>
        <v>339574852.03100002</v>
      </c>
      <c r="DL6" s="421">
        <f t="shared" si="1"/>
        <v>71421018.121947989</v>
      </c>
      <c r="DM6" s="421">
        <f t="shared" si="1"/>
        <v>43476686.988999993</v>
      </c>
      <c r="DN6" s="421">
        <f t="shared" si="1"/>
        <v>177039.2077039998</v>
      </c>
      <c r="DO6" s="421">
        <f t="shared" si="1"/>
        <v>7446522.9869999988</v>
      </c>
      <c r="DP6" s="421">
        <f t="shared" si="1"/>
        <v>2292385.9789339998</v>
      </c>
      <c r="DQ6" s="421">
        <f t="shared" si="1"/>
        <v>1505957.5019999999</v>
      </c>
      <c r="DR6" s="421">
        <f t="shared" si="1"/>
        <v>29342218.387545004</v>
      </c>
      <c r="DS6" s="422">
        <f t="shared" si="1"/>
        <v>26066112.155999999</v>
      </c>
      <c r="DT6" s="385"/>
      <c r="DU6" s="74"/>
      <c r="DV6" s="74"/>
      <c r="DW6" s="74"/>
    </row>
    <row r="7" spans="1:127" ht="14.55" x14ac:dyDescent="0.35">
      <c r="A7" s="442" t="s">
        <v>82</v>
      </c>
      <c r="B7" s="426">
        <f>D7+F7+H7+J7</f>
        <v>1374235.4129999925</v>
      </c>
      <c r="C7" s="427">
        <f>E7+G7+I7+K7</f>
        <v>7096851.9490000037</v>
      </c>
      <c r="D7" s="427">
        <v>987461.31199999293</v>
      </c>
      <c r="E7" s="427">
        <v>5985319.7870000033</v>
      </c>
      <c r="F7" s="427">
        <v>381602.14299999981</v>
      </c>
      <c r="G7" s="427">
        <v>829111.08800000011</v>
      </c>
      <c r="H7" s="427">
        <v>1592.5789999999993</v>
      </c>
      <c r="I7" s="427">
        <v>103081.29300000001</v>
      </c>
      <c r="J7" s="427">
        <v>3579.3789999999999</v>
      </c>
      <c r="K7" s="429">
        <v>179339.78099999999</v>
      </c>
      <c r="L7" s="426">
        <f>N7+P7+R7+T7</f>
        <v>1545089.1668739989</v>
      </c>
      <c r="M7" s="427">
        <f>O7+Q7+S7+U7</f>
        <v>6103698.7110000104</v>
      </c>
      <c r="N7" s="430">
        <v>1028907.6565679989</v>
      </c>
      <c r="O7" s="430">
        <v>5154915.9610000104</v>
      </c>
      <c r="P7" s="430">
        <v>488687.40239</v>
      </c>
      <c r="Q7" s="430">
        <v>711320.3629999999</v>
      </c>
      <c r="R7" s="430">
        <v>1574.687189</v>
      </c>
      <c r="S7" s="430">
        <v>110009.8</v>
      </c>
      <c r="T7" s="430">
        <v>25919.420727000001</v>
      </c>
      <c r="U7" s="431">
        <v>127452.58699999998</v>
      </c>
      <c r="V7" s="426">
        <f>X7+Z7+AB7+AD7</f>
        <v>1603407.2099089951</v>
      </c>
      <c r="W7" s="427">
        <f>Y7+AA7+AC7+AE7</f>
        <v>6838621.0650000079</v>
      </c>
      <c r="X7" s="430">
        <v>1174171.7521759949</v>
      </c>
      <c r="Y7" s="430">
        <v>5418384.543000008</v>
      </c>
      <c r="Z7" s="430">
        <v>408066.22894399997</v>
      </c>
      <c r="AA7" s="430">
        <v>789462.25699999987</v>
      </c>
      <c r="AB7" s="430">
        <v>1619.2285099999999</v>
      </c>
      <c r="AC7" s="430">
        <v>122215.7889999998</v>
      </c>
      <c r="AD7" s="430">
        <v>19550.000279000011</v>
      </c>
      <c r="AE7" s="431">
        <v>508558.47599999997</v>
      </c>
      <c r="AF7" s="426">
        <f>AH7+AJ7+AL7+AN7</f>
        <v>1447710.430048997</v>
      </c>
      <c r="AG7" s="427">
        <f>AI7+AK7+AM7+AO7</f>
        <v>6554983.0640000068</v>
      </c>
      <c r="AH7" s="430">
        <v>1045307.0680669969</v>
      </c>
      <c r="AI7" s="430">
        <v>5720675.4010000071</v>
      </c>
      <c r="AJ7" s="430">
        <v>382215.66888300009</v>
      </c>
      <c r="AK7" s="430">
        <v>645112.12500000012</v>
      </c>
      <c r="AL7" s="430">
        <v>1562.670795</v>
      </c>
      <c r="AM7" s="430">
        <v>110904.75</v>
      </c>
      <c r="AN7" s="430">
        <v>18625.022304000027</v>
      </c>
      <c r="AO7" s="431">
        <v>78290.788000000015</v>
      </c>
      <c r="AP7" s="426">
        <f>AR7+AT7+AV7+AX7</f>
        <v>1355431</v>
      </c>
      <c r="AQ7" s="427">
        <f>AS7+AU7+AW7+AY7</f>
        <v>6054457</v>
      </c>
      <c r="AR7" s="428">
        <v>978201</v>
      </c>
      <c r="AS7" s="428">
        <v>5457556</v>
      </c>
      <c r="AT7" s="428">
        <v>365005</v>
      </c>
      <c r="AU7" s="428">
        <v>429188</v>
      </c>
      <c r="AV7" s="428">
        <v>2481</v>
      </c>
      <c r="AW7" s="428">
        <v>133107</v>
      </c>
      <c r="AX7" s="428">
        <v>9744</v>
      </c>
      <c r="AY7" s="432">
        <v>34606</v>
      </c>
      <c r="AZ7" s="433">
        <f>BB7+BD7+BF7+BH7+BJ7</f>
        <v>1481506.6435719982</v>
      </c>
      <c r="BA7" s="430">
        <f>BC7+BE7+BG7+BI7+BK7</f>
        <v>6090201.090000011</v>
      </c>
      <c r="BB7" s="430">
        <v>1004433.4729319981</v>
      </c>
      <c r="BC7" s="430">
        <v>5377052.5380000109</v>
      </c>
      <c r="BD7" s="430">
        <v>473210.34967200004</v>
      </c>
      <c r="BE7" s="430">
        <v>495976.54000000004</v>
      </c>
      <c r="BF7" s="430">
        <v>1478.7876589999971</v>
      </c>
      <c r="BG7" s="430">
        <v>204683.25900000008</v>
      </c>
      <c r="BH7" s="430">
        <v>2200.5843419999992</v>
      </c>
      <c r="BI7" s="430">
        <v>5262.5019999999995</v>
      </c>
      <c r="BJ7" s="430">
        <v>183.44896699999998</v>
      </c>
      <c r="BK7" s="431">
        <v>7226.2509999999984</v>
      </c>
      <c r="BL7" s="433">
        <f>BN7+BP7+BR7+BT7+BV7</f>
        <v>1777773.9689999884</v>
      </c>
      <c r="BM7" s="430">
        <f>BO7+BQ7+BS7+BU7+BW7</f>
        <v>6844405.0609999998</v>
      </c>
      <c r="BN7" s="488">
        <v>1095860.5829999892</v>
      </c>
      <c r="BO7" s="488">
        <v>6023239.2059999993</v>
      </c>
      <c r="BP7" s="488">
        <v>677835.99399999913</v>
      </c>
      <c r="BQ7" s="488">
        <v>645229.12</v>
      </c>
      <c r="BR7" s="488">
        <v>1480.061999999994</v>
      </c>
      <c r="BS7" s="488">
        <v>163034.60799999992</v>
      </c>
      <c r="BT7" s="488">
        <v>2027.4079999999981</v>
      </c>
      <c r="BU7" s="488">
        <v>5955.4090000000015</v>
      </c>
      <c r="BV7" s="488">
        <v>569.92200000000014</v>
      </c>
      <c r="BW7" s="489">
        <v>6946.7179999999989</v>
      </c>
      <c r="BX7" s="433">
        <f>BZ7+CB7+CD7+CF7+CH7</f>
        <v>1574000.8939999931</v>
      </c>
      <c r="BY7" s="430">
        <f>CA7+CC7+CE7+CG7+CI7</f>
        <v>7767665.8989999993</v>
      </c>
      <c r="BZ7" s="435">
        <v>1097381.7289999931</v>
      </c>
      <c r="CA7" s="435">
        <v>6541898.1309999991</v>
      </c>
      <c r="CB7" s="435">
        <v>337913.55499999993</v>
      </c>
      <c r="CC7" s="435">
        <v>667536.875</v>
      </c>
      <c r="CD7" s="435">
        <v>1203.744999999996</v>
      </c>
      <c r="CE7" s="435">
        <v>119376.3639999999</v>
      </c>
      <c r="CF7" s="435">
        <v>1597.7859999999998</v>
      </c>
      <c r="CG7" s="435">
        <v>6657.7110000000002</v>
      </c>
      <c r="CH7" s="435">
        <v>135904.079</v>
      </c>
      <c r="CI7" s="436">
        <v>432196.81800000003</v>
      </c>
      <c r="CJ7" s="433">
        <f>CL7+CN7+CP7+CR7+CT7</f>
        <v>1725841.5909999998</v>
      </c>
      <c r="CK7" s="430">
        <f>CM7+CO7+CQ7+CS7+CU7</f>
        <v>8223858.2599999998</v>
      </c>
      <c r="CL7" s="435">
        <v>1192887.1509999998</v>
      </c>
      <c r="CM7" s="435">
        <v>6596570.4450000003</v>
      </c>
      <c r="CN7" s="435">
        <v>365844.64799999999</v>
      </c>
      <c r="CO7" s="435">
        <v>863401.84499999997</v>
      </c>
      <c r="CP7" s="435">
        <v>1402.4669999999999</v>
      </c>
      <c r="CQ7" s="435">
        <v>182166.43799999999</v>
      </c>
      <c r="CR7" s="435">
        <v>1794.7409999999998</v>
      </c>
      <c r="CS7" s="435">
        <v>5277.2759999999998</v>
      </c>
      <c r="CT7" s="435">
        <v>163912.58399999997</v>
      </c>
      <c r="CU7" s="436">
        <v>576442.25600000005</v>
      </c>
      <c r="CV7" s="433">
        <f>CX7+CZ7+DB7+DD7+DF7</f>
        <v>2324086.3759999867</v>
      </c>
      <c r="CW7" s="430">
        <f>CY7+DA7+DC7+DE7+DG7</f>
        <v>9504393.926999988</v>
      </c>
      <c r="CX7" s="437">
        <v>1677707.8069999865</v>
      </c>
      <c r="CY7" s="437">
        <v>7624356.8039999884</v>
      </c>
      <c r="CZ7" s="437">
        <v>492495.6929999998</v>
      </c>
      <c r="DA7" s="437">
        <v>1074681.3509999998</v>
      </c>
      <c r="DB7" s="437">
        <v>2303.6269999999995</v>
      </c>
      <c r="DC7" s="437">
        <v>137284.39299999998</v>
      </c>
      <c r="DD7" s="437">
        <v>4428.114999999998</v>
      </c>
      <c r="DE7" s="437">
        <v>9687.9569999999985</v>
      </c>
      <c r="DF7" s="437">
        <v>147151.13400000022</v>
      </c>
      <c r="DG7" s="437">
        <v>658383.42200000037</v>
      </c>
      <c r="DH7" s="439">
        <f>DJ7+DL7+DN7+DP7+DR7</f>
        <v>16209082.693403948</v>
      </c>
      <c r="DI7" s="435">
        <f>DK7+DM7+DO7+DQ7+DS7</f>
        <v>71079136.026000038</v>
      </c>
      <c r="DJ7" s="435">
        <f t="shared" ref="DJ7:DO7" si="2">D7+N7+X7+AH7+AR7+BB7+BN7+BZ7+CL7+CX7</f>
        <v>11282319.531742951</v>
      </c>
      <c r="DK7" s="435">
        <f t="shared" si="2"/>
        <v>59899968.816000029</v>
      </c>
      <c r="DL7" s="435">
        <f t="shared" si="2"/>
        <v>4372876.6828889987</v>
      </c>
      <c r="DM7" s="435">
        <f t="shared" si="2"/>
        <v>7151019.5639999993</v>
      </c>
      <c r="DN7" s="435">
        <f t="shared" si="2"/>
        <v>16698.854152999986</v>
      </c>
      <c r="DO7" s="435">
        <f t="shared" si="2"/>
        <v>1385863.6939999997</v>
      </c>
      <c r="DP7" s="435">
        <f>BH7+BT7+CF7+CR7+DD7</f>
        <v>12048.634341999996</v>
      </c>
      <c r="DQ7" s="435">
        <f>BI7+BU7+CG7+CS7+DE7</f>
        <v>32840.854999999996</v>
      </c>
      <c r="DR7" s="435">
        <f>J7+T7+AD7+AN7+AX7+BJ7+BV7+CH7+CT7+DF7</f>
        <v>525138.99027700024</v>
      </c>
      <c r="DS7" s="436">
        <f>K7+U7+AE7+AO7+AY7+BK7+BW7+CI7+CU7+DG7</f>
        <v>2609443.0970000005</v>
      </c>
      <c r="DT7" s="385"/>
      <c r="DU7" s="74"/>
      <c r="DV7" s="74"/>
      <c r="DW7" s="74"/>
    </row>
    <row r="8" spans="1:127" x14ac:dyDescent="0.3">
      <c r="A8" s="442" t="s">
        <v>104</v>
      </c>
      <c r="B8" s="426">
        <f t="shared" ref="B8:C34" si="3">D8+F8+H8+J8</f>
        <v>87012.805000000022</v>
      </c>
      <c r="C8" s="427">
        <f t="shared" si="3"/>
        <v>351435.587</v>
      </c>
      <c r="D8" s="427">
        <v>83464.103000000017</v>
      </c>
      <c r="E8" s="427">
        <v>309607.01</v>
      </c>
      <c r="F8" s="427">
        <v>3395.8970000000004</v>
      </c>
      <c r="G8" s="427">
        <v>22887.796999999999</v>
      </c>
      <c r="H8" s="427">
        <v>108.85300000000011</v>
      </c>
      <c r="I8" s="427">
        <v>10127.779</v>
      </c>
      <c r="J8" s="427">
        <v>43.951999999999998</v>
      </c>
      <c r="K8" s="429">
        <v>8813.0010000000002</v>
      </c>
      <c r="L8" s="426">
        <f t="shared" ref="L8:M34" si="4">N8+P8+R8+T8</f>
        <v>83886.05346000001</v>
      </c>
      <c r="M8" s="427">
        <f t="shared" si="4"/>
        <v>371817.56099999987</v>
      </c>
      <c r="N8" s="430">
        <v>75156.113479000007</v>
      </c>
      <c r="O8" s="430">
        <v>267405.90699999983</v>
      </c>
      <c r="P8" s="430">
        <v>7138.41</v>
      </c>
      <c r="Q8" s="430">
        <v>95284.994000000006</v>
      </c>
      <c r="R8" s="430">
        <v>32.816409999999998</v>
      </c>
      <c r="S8" s="430">
        <v>4702.4879999999994</v>
      </c>
      <c r="T8" s="430">
        <v>1558.713571</v>
      </c>
      <c r="U8" s="431">
        <v>4424.1720000000005</v>
      </c>
      <c r="V8" s="426">
        <f t="shared" ref="V8:W34" si="5">X8+Z8+AB8+AD8</f>
        <v>90011.82249700003</v>
      </c>
      <c r="W8" s="427">
        <f t="shared" si="5"/>
        <v>265155.74700000003</v>
      </c>
      <c r="X8" s="430">
        <v>82101.915046000024</v>
      </c>
      <c r="Y8" s="430">
        <v>249939.05700000003</v>
      </c>
      <c r="Z8" s="430">
        <v>6937.1673000000001</v>
      </c>
      <c r="AA8" s="430">
        <v>8703.9170000000013</v>
      </c>
      <c r="AB8" s="430">
        <v>33.857818000000002</v>
      </c>
      <c r="AC8" s="430">
        <v>3403.2769999999996</v>
      </c>
      <c r="AD8" s="430">
        <v>938.88233300000002</v>
      </c>
      <c r="AE8" s="431">
        <v>3109.4960000000001</v>
      </c>
      <c r="AF8" s="426">
        <f t="shared" ref="AF8:AG34" si="6">AH8+AJ8+AL8+AN8</f>
        <v>81418.079880000005</v>
      </c>
      <c r="AG8" s="427">
        <f t="shared" si="6"/>
        <v>259407.24099999989</v>
      </c>
      <c r="AH8" s="430">
        <v>72886.719557000004</v>
      </c>
      <c r="AI8" s="430">
        <v>243535.81799999988</v>
      </c>
      <c r="AJ8" s="430">
        <v>7013.4940000000006</v>
      </c>
      <c r="AK8" s="430">
        <v>7273.9910000000009</v>
      </c>
      <c r="AL8" s="430">
        <v>35.133645999999999</v>
      </c>
      <c r="AM8" s="430">
        <v>3063.2509999999997</v>
      </c>
      <c r="AN8" s="430">
        <v>1482.732677</v>
      </c>
      <c r="AO8" s="431">
        <v>5534.1810000000005</v>
      </c>
      <c r="AP8" s="426">
        <f t="shared" ref="AP8:AQ34" si="7">AR8+AT8+AV8+AX8</f>
        <v>89219</v>
      </c>
      <c r="AQ8" s="427">
        <f t="shared" si="7"/>
        <v>262415</v>
      </c>
      <c r="AR8" s="428">
        <v>80747</v>
      </c>
      <c r="AS8" s="428">
        <v>250287</v>
      </c>
      <c r="AT8" s="428">
        <v>7253</v>
      </c>
      <c r="AU8" s="428">
        <v>6276</v>
      </c>
      <c r="AV8" s="428">
        <v>59</v>
      </c>
      <c r="AW8" s="428">
        <v>3836</v>
      </c>
      <c r="AX8" s="428">
        <v>1160</v>
      </c>
      <c r="AY8" s="432">
        <v>2016</v>
      </c>
      <c r="AZ8" s="433">
        <f t="shared" ref="AZ8:BA34" si="8">BB8+BD8+BF8+BH8+BJ8</f>
        <v>91918.067970999997</v>
      </c>
      <c r="BA8" s="430">
        <f t="shared" si="8"/>
        <v>258949.87099999987</v>
      </c>
      <c r="BB8" s="430">
        <v>82198.101518999989</v>
      </c>
      <c r="BC8" s="430">
        <v>245072.51299999986</v>
      </c>
      <c r="BD8" s="430">
        <v>9234.5771999999997</v>
      </c>
      <c r="BE8" s="430">
        <v>8723.4350000000013</v>
      </c>
      <c r="BF8" s="430">
        <v>20.776066000000004</v>
      </c>
      <c r="BG8" s="430">
        <v>4491.0449999999992</v>
      </c>
      <c r="BH8" s="430">
        <v>453.99534100000005</v>
      </c>
      <c r="BI8" s="430">
        <v>499.30200000000002</v>
      </c>
      <c r="BJ8" s="430">
        <v>10.617845000000003</v>
      </c>
      <c r="BK8" s="431">
        <v>163.57600000000002</v>
      </c>
      <c r="BL8" s="433">
        <f>BN8+BP8+BR8+BT8+BV8</f>
        <v>76224.150000000198</v>
      </c>
      <c r="BM8" s="430">
        <f t="shared" ref="BM8:BM9" si="9">BO8+BQ8+BS8+BU8+BW8</f>
        <v>267054.60599999968</v>
      </c>
      <c r="BN8" s="488">
        <v>67835.253000000201</v>
      </c>
      <c r="BO8" s="488">
        <v>253537.3889999997</v>
      </c>
      <c r="BP8" s="488">
        <v>8196.2489999999998</v>
      </c>
      <c r="BQ8" s="488">
        <v>9752.8709999999992</v>
      </c>
      <c r="BR8" s="488">
        <v>19.939999999999994</v>
      </c>
      <c r="BS8" s="488">
        <v>3371.9310000000019</v>
      </c>
      <c r="BT8" s="488">
        <v>171.14400000000001</v>
      </c>
      <c r="BU8" s="488">
        <v>241.43100000000001</v>
      </c>
      <c r="BV8" s="488">
        <v>1.5639999999999994</v>
      </c>
      <c r="BW8" s="489">
        <v>150.98399999999998</v>
      </c>
      <c r="BX8" s="433">
        <f t="shared" ref="BX8:BY34" si="10">BZ8+CB8+CD8+CF8+CH8</f>
        <v>91132.607999999993</v>
      </c>
      <c r="BY8" s="430">
        <f t="shared" si="10"/>
        <v>301575.00099999993</v>
      </c>
      <c r="BZ8" s="435">
        <v>75942.78899999999</v>
      </c>
      <c r="CA8" s="435">
        <v>262924.83499999996</v>
      </c>
      <c r="CB8" s="435">
        <v>6835.8360000000002</v>
      </c>
      <c r="CC8" s="435">
        <v>8859.18</v>
      </c>
      <c r="CD8" s="435">
        <v>29.056000000000001</v>
      </c>
      <c r="CE8" s="435">
        <v>5351.7830000000004</v>
      </c>
      <c r="CF8" s="435">
        <v>6.8170000000000002</v>
      </c>
      <c r="CG8" s="435">
        <v>69.816000000000003</v>
      </c>
      <c r="CH8" s="435">
        <v>8318.1100000000097</v>
      </c>
      <c r="CI8" s="436">
        <v>24369.386999999999</v>
      </c>
      <c r="CJ8" s="433">
        <f t="shared" ref="CJ8:CK34" si="11">CL8+CN8+CP8+CR8+CT8</f>
        <v>102969.05999999998</v>
      </c>
      <c r="CK8" s="430">
        <f t="shared" si="11"/>
        <v>313904.73600000003</v>
      </c>
      <c r="CL8" s="435">
        <v>80000.417999999991</v>
      </c>
      <c r="CM8" s="435">
        <v>283270.85100000002</v>
      </c>
      <c r="CN8" s="435">
        <v>15004.915000000001</v>
      </c>
      <c r="CO8" s="435">
        <v>10216.495000000001</v>
      </c>
      <c r="CP8" s="435">
        <v>124.78400000000002</v>
      </c>
      <c r="CQ8" s="435">
        <v>3436.634</v>
      </c>
      <c r="CR8" s="435">
        <v>119.21</v>
      </c>
      <c r="CS8" s="435">
        <v>137.596</v>
      </c>
      <c r="CT8" s="435">
        <v>7719.7329999999993</v>
      </c>
      <c r="CU8" s="436">
        <v>16843.16</v>
      </c>
      <c r="CV8" s="433">
        <f t="shared" ref="CV8:CV34" si="12">CX8+CZ8+DB8+DD8+DF8</f>
        <v>109949.41899999999</v>
      </c>
      <c r="CW8" s="430">
        <f t="shared" ref="CW8:CW34" si="13">CY8+DA8+DC8+DE8+DG8</f>
        <v>373825.47599999991</v>
      </c>
      <c r="CX8" s="437">
        <v>88017.085000000006</v>
      </c>
      <c r="CY8" s="437">
        <v>338584.05099999992</v>
      </c>
      <c r="CZ8" s="437">
        <v>13089.961000000001</v>
      </c>
      <c r="DA8" s="437">
        <v>10829.57</v>
      </c>
      <c r="DB8" s="437">
        <v>98.103000000000009</v>
      </c>
      <c r="DC8" s="437">
        <v>4923.6839999999993</v>
      </c>
      <c r="DD8" s="437">
        <v>22.295000000000005</v>
      </c>
      <c r="DE8" s="437">
        <v>101.19699999999997</v>
      </c>
      <c r="DF8" s="437">
        <v>8721.9749999999985</v>
      </c>
      <c r="DG8" s="437">
        <v>19386.974000000006</v>
      </c>
      <c r="DH8" s="439">
        <f t="shared" ref="DH8:DI34" si="14">DJ8+DL8+DN8+DP8+DR8</f>
        <v>903741.06580800016</v>
      </c>
      <c r="DI8" s="435">
        <f t="shared" si="14"/>
        <v>3025540.8259999994</v>
      </c>
      <c r="DJ8" s="435">
        <f t="shared" ref="DJ8:DJ34" si="15">D8+N8+X8+AH8+AR8+BB8+BN8+BZ8+CL8+CX8</f>
        <v>788349.49760100013</v>
      </c>
      <c r="DK8" s="435">
        <f t="shared" ref="DK8:DK34" si="16">E8+O8+Y8+AI8+AS8+BC8+BO8+CA8+CM8+CY8</f>
        <v>2704164.4309999994</v>
      </c>
      <c r="DL8" s="435">
        <f t="shared" ref="DL8:DL34" si="17">F8+P8+Z8+AJ8+AT8+BD8+BP8+CB8+CN8+CZ8</f>
        <v>84099.506500000003</v>
      </c>
      <c r="DM8" s="435">
        <f t="shared" ref="DM8:DM34" si="18">G8+Q8+AA8+AK8+AU8+BE8+BQ8+CC8+CO8+DA8</f>
        <v>188808.25</v>
      </c>
      <c r="DN8" s="435">
        <f t="shared" ref="DN8:DN34" si="19">H8+R8+AB8+AL8+AV8+BF8+BR8+CD8+CP8+DB8</f>
        <v>562.31994000000009</v>
      </c>
      <c r="DO8" s="435">
        <f t="shared" ref="DO8:DO34" si="20">I8+S8+AC8+AM8+AW8+BG8+BS8+CE8+CQ8+DC8</f>
        <v>46707.872000000003</v>
      </c>
      <c r="DP8" s="435">
        <f t="shared" ref="DP8:DP34" si="21">BH8+BT8+CF8+CR8+DD8</f>
        <v>773.46134100000006</v>
      </c>
      <c r="DQ8" s="435">
        <f t="shared" ref="DQ8:DQ34" si="22">BI8+BU8+CG8+CS8+DE8</f>
        <v>1049.3420000000001</v>
      </c>
      <c r="DR8" s="435">
        <f t="shared" ref="DR8:DR34" si="23">J8+T8+AD8+AN8+AX8+BJ8+BV8+CH8+CT8+DF8</f>
        <v>29956.280426000008</v>
      </c>
      <c r="DS8" s="436">
        <f t="shared" ref="DS8:DS34" si="24">K8+U8+AE8+AO8+AY8+BK8+BW8+CI8+CU8+DG8</f>
        <v>84810.931000000011</v>
      </c>
      <c r="DT8" s="385"/>
      <c r="DU8" s="74"/>
      <c r="DV8" s="74"/>
      <c r="DW8" s="74"/>
    </row>
    <row r="9" spans="1:127" x14ac:dyDescent="0.3">
      <c r="A9" s="442" t="s">
        <v>105</v>
      </c>
      <c r="B9" s="426">
        <f t="shared" si="3"/>
        <v>719993.18699999945</v>
      </c>
      <c r="C9" s="427">
        <f t="shared" si="3"/>
        <v>1576172.634000001</v>
      </c>
      <c r="D9" s="427">
        <v>330846.22299999965</v>
      </c>
      <c r="E9" s="427">
        <v>1133002.553000001</v>
      </c>
      <c r="F9" s="427">
        <v>385943.18899999995</v>
      </c>
      <c r="G9" s="427">
        <v>358615.391</v>
      </c>
      <c r="H9" s="427">
        <v>1214.922999999998</v>
      </c>
      <c r="I9" s="427">
        <v>39839.305000000008</v>
      </c>
      <c r="J9" s="427">
        <v>1988.8520000000001</v>
      </c>
      <c r="K9" s="429">
        <v>44715.385000000002</v>
      </c>
      <c r="L9" s="426">
        <f t="shared" si="4"/>
        <v>662826.63403599954</v>
      </c>
      <c r="M9" s="427">
        <f t="shared" si="4"/>
        <v>1353661.179000003</v>
      </c>
      <c r="N9" s="430">
        <v>314563.70871699951</v>
      </c>
      <c r="O9" s="430">
        <v>1094252.1140000031</v>
      </c>
      <c r="P9" s="430">
        <v>338411.46213000006</v>
      </c>
      <c r="Q9" s="430">
        <v>209746.022</v>
      </c>
      <c r="R9" s="430">
        <v>1039.9531819999988</v>
      </c>
      <c r="S9" s="430">
        <v>32236.741000000005</v>
      </c>
      <c r="T9" s="430">
        <v>8811.5100070000008</v>
      </c>
      <c r="U9" s="431">
        <v>17426.302</v>
      </c>
      <c r="V9" s="426">
        <f t="shared" si="5"/>
        <v>837097.60188199952</v>
      </c>
      <c r="W9" s="427">
        <f t="shared" si="5"/>
        <v>1508936.449</v>
      </c>
      <c r="X9" s="430">
        <v>353287.68715199956</v>
      </c>
      <c r="Y9" s="430">
        <v>1153898.8039999998</v>
      </c>
      <c r="Z9" s="430">
        <v>403849.45630400005</v>
      </c>
      <c r="AA9" s="430">
        <v>299059.34399999998</v>
      </c>
      <c r="AB9" s="430">
        <v>74417.731437999901</v>
      </c>
      <c r="AC9" s="430">
        <v>36447.225000000006</v>
      </c>
      <c r="AD9" s="430">
        <v>5542.7269880000003</v>
      </c>
      <c r="AE9" s="431">
        <v>19531.076000000008</v>
      </c>
      <c r="AF9" s="426">
        <f t="shared" si="6"/>
        <v>624505.80196099938</v>
      </c>
      <c r="AG9" s="427">
        <f t="shared" si="6"/>
        <v>1414411.375999999</v>
      </c>
      <c r="AH9" s="430">
        <v>370393.75144399935</v>
      </c>
      <c r="AI9" s="430">
        <v>1155871.193999999</v>
      </c>
      <c r="AJ9" s="430">
        <v>247328.99015699999</v>
      </c>
      <c r="AK9" s="430">
        <v>211635.889</v>
      </c>
      <c r="AL9" s="430">
        <v>1143.9469729999989</v>
      </c>
      <c r="AM9" s="430">
        <v>31273.239000000001</v>
      </c>
      <c r="AN9" s="430">
        <v>5639.1133870000012</v>
      </c>
      <c r="AO9" s="431">
        <v>15631.053999999998</v>
      </c>
      <c r="AP9" s="426">
        <f t="shared" si="7"/>
        <v>580943</v>
      </c>
      <c r="AQ9" s="427">
        <f t="shared" si="7"/>
        <v>1350018</v>
      </c>
      <c r="AR9" s="428">
        <v>379304</v>
      </c>
      <c r="AS9" s="428">
        <v>1163606</v>
      </c>
      <c r="AT9" s="428">
        <v>200035</v>
      </c>
      <c r="AU9" s="428">
        <v>158777</v>
      </c>
      <c r="AV9" s="428">
        <v>883</v>
      </c>
      <c r="AW9" s="428">
        <v>24846</v>
      </c>
      <c r="AX9" s="428">
        <v>721</v>
      </c>
      <c r="AY9" s="432">
        <v>2789</v>
      </c>
      <c r="AZ9" s="433">
        <f t="shared" si="8"/>
        <v>616548.22809699841</v>
      </c>
      <c r="BA9" s="430">
        <f t="shared" si="8"/>
        <v>1366255.1529999985</v>
      </c>
      <c r="BB9" s="430">
        <v>366415.26794299833</v>
      </c>
      <c r="BC9" s="430">
        <v>1144192.0779999988</v>
      </c>
      <c r="BD9" s="430">
        <v>249178.21228000009</v>
      </c>
      <c r="BE9" s="430">
        <v>189021.41099999996</v>
      </c>
      <c r="BF9" s="430">
        <v>834.28287400000022</v>
      </c>
      <c r="BG9" s="430">
        <v>31085.427</v>
      </c>
      <c r="BH9" s="430">
        <v>100.38062600000001</v>
      </c>
      <c r="BI9" s="430">
        <v>964.16700000000003</v>
      </c>
      <c r="BJ9" s="430">
        <v>20.084374</v>
      </c>
      <c r="BK9" s="431">
        <v>992.07</v>
      </c>
      <c r="BL9" s="433">
        <f t="shared" ref="BL9" si="25">BN9+BP9+BR9+BT9+BV9</f>
        <v>815253.5159999989</v>
      </c>
      <c r="BM9" s="430">
        <f t="shared" si="9"/>
        <v>1499567.9550000003</v>
      </c>
      <c r="BN9" s="488">
        <v>345874.09199999901</v>
      </c>
      <c r="BO9" s="488">
        <v>1203144.3760000002</v>
      </c>
      <c r="BP9" s="488">
        <v>468085.86500000005</v>
      </c>
      <c r="BQ9" s="488">
        <v>270053.24900000007</v>
      </c>
      <c r="BR9" s="488">
        <v>609.62899999999911</v>
      </c>
      <c r="BS9" s="488">
        <v>22271.685000000005</v>
      </c>
      <c r="BT9" s="488">
        <v>625.95999999999992</v>
      </c>
      <c r="BU9" s="488">
        <v>3693.2149999999997</v>
      </c>
      <c r="BV9" s="488">
        <v>57.970000000000006</v>
      </c>
      <c r="BW9" s="489">
        <v>405.43</v>
      </c>
      <c r="BX9" s="433">
        <f t="shared" si="10"/>
        <v>964296.65399999858</v>
      </c>
      <c r="BY9" s="430">
        <f t="shared" si="10"/>
        <v>1696491.8079999981</v>
      </c>
      <c r="BZ9" s="435">
        <v>353024.88899999839</v>
      </c>
      <c r="CA9" s="435">
        <v>1247660.9679999978</v>
      </c>
      <c r="CB9" s="435">
        <v>581931.16</v>
      </c>
      <c r="CC9" s="435">
        <v>333278.80800000002</v>
      </c>
      <c r="CD9" s="435">
        <v>749.81900000000007</v>
      </c>
      <c r="CE9" s="435">
        <v>25745.530000000006</v>
      </c>
      <c r="CF9" s="435">
        <v>305.84399999999999</v>
      </c>
      <c r="CG9" s="435">
        <v>1333.462</v>
      </c>
      <c r="CH9" s="435">
        <v>28284.941999999999</v>
      </c>
      <c r="CI9" s="436">
        <v>88473.040000000197</v>
      </c>
      <c r="CJ9" s="433">
        <f t="shared" si="11"/>
        <v>991574.31700000004</v>
      </c>
      <c r="CK9" s="430">
        <f t="shared" si="11"/>
        <v>1724253.2309999999</v>
      </c>
      <c r="CL9" s="435">
        <v>427494.386</v>
      </c>
      <c r="CM9" s="435">
        <v>1301426.523</v>
      </c>
      <c r="CN9" s="435">
        <v>451764.348</v>
      </c>
      <c r="CO9" s="435">
        <v>282932.53000000003</v>
      </c>
      <c r="CP9" s="435">
        <v>491.03999999999996</v>
      </c>
      <c r="CQ9" s="435">
        <v>23841.642</v>
      </c>
      <c r="CR9" s="435">
        <v>170.547</v>
      </c>
      <c r="CS9" s="435">
        <v>814.28499999999997</v>
      </c>
      <c r="CT9" s="435">
        <v>111653.99599999998</v>
      </c>
      <c r="CU9" s="436">
        <v>115238.25099999999</v>
      </c>
      <c r="CV9" s="433">
        <f t="shared" si="12"/>
        <v>946014.29599999823</v>
      </c>
      <c r="CW9" s="430">
        <f t="shared" si="13"/>
        <v>1926480.6480000021</v>
      </c>
      <c r="CX9" s="437">
        <v>474153.88499999832</v>
      </c>
      <c r="CY9" s="437">
        <v>1467423.5260000022</v>
      </c>
      <c r="CZ9" s="437">
        <v>433564.37100000004</v>
      </c>
      <c r="DA9" s="437">
        <v>324113.36800000007</v>
      </c>
      <c r="DB9" s="437">
        <v>443.18300000000045</v>
      </c>
      <c r="DC9" s="437">
        <v>21357.275000000005</v>
      </c>
      <c r="DD9" s="437">
        <v>708.0379999999999</v>
      </c>
      <c r="DE9" s="437">
        <v>1255.5830000000001</v>
      </c>
      <c r="DF9" s="437">
        <v>37144.818999999909</v>
      </c>
      <c r="DG9" s="437">
        <v>112330.89599999986</v>
      </c>
      <c r="DH9" s="439">
        <f t="shared" si="14"/>
        <v>7759053.2359759929</v>
      </c>
      <c r="DI9" s="435">
        <f t="shared" si="14"/>
        <v>15416248.433000002</v>
      </c>
      <c r="DJ9" s="435">
        <f t="shared" si="15"/>
        <v>3715357.8902559928</v>
      </c>
      <c r="DK9" s="435">
        <f t="shared" si="16"/>
        <v>12064478.136000002</v>
      </c>
      <c r="DL9" s="435">
        <f t="shared" si="17"/>
        <v>3760092.0538710011</v>
      </c>
      <c r="DM9" s="435">
        <f t="shared" si="18"/>
        <v>2637233.0120000006</v>
      </c>
      <c r="DN9" s="435">
        <f t="shared" si="19"/>
        <v>81827.508466999891</v>
      </c>
      <c r="DO9" s="435">
        <f t="shared" si="20"/>
        <v>288944.06900000002</v>
      </c>
      <c r="DP9" s="435">
        <f t="shared" si="21"/>
        <v>1910.7696259999998</v>
      </c>
      <c r="DQ9" s="435">
        <f t="shared" si="22"/>
        <v>8060.7119999999995</v>
      </c>
      <c r="DR9" s="435">
        <f t="shared" si="23"/>
        <v>199865.01375599988</v>
      </c>
      <c r="DS9" s="436">
        <f t="shared" si="24"/>
        <v>417532.50400000007</v>
      </c>
      <c r="DT9" s="385"/>
      <c r="DU9" s="74"/>
      <c r="DV9" s="74"/>
      <c r="DW9" s="74"/>
    </row>
    <row r="10" spans="1:127" x14ac:dyDescent="0.3">
      <c r="A10" s="442" t="s">
        <v>106</v>
      </c>
      <c r="B10" s="426">
        <f t="shared" si="3"/>
        <v>12584.512000000001</v>
      </c>
      <c r="C10" s="427">
        <f t="shared" si="3"/>
        <v>16082.392999999998</v>
      </c>
      <c r="D10" s="427">
        <v>1351.5350000000001</v>
      </c>
      <c r="E10" s="427">
        <v>9342.8780000000006</v>
      </c>
      <c r="F10" s="427">
        <v>11232.977000000001</v>
      </c>
      <c r="G10" s="427">
        <v>5870.817</v>
      </c>
      <c r="H10" s="490"/>
      <c r="I10" s="427">
        <v>14.64</v>
      </c>
      <c r="J10" s="427"/>
      <c r="K10" s="429">
        <v>854.05799999999988</v>
      </c>
      <c r="L10" s="426">
        <f t="shared" si="4"/>
        <v>145614.05392000001</v>
      </c>
      <c r="M10" s="427">
        <f t="shared" si="4"/>
        <v>34844.805999999997</v>
      </c>
      <c r="N10" s="430">
        <v>11358.359149999998</v>
      </c>
      <c r="O10" s="430">
        <v>11670.377</v>
      </c>
      <c r="P10" s="430">
        <v>134207.33092000001</v>
      </c>
      <c r="Q10" s="430">
        <v>23023.67</v>
      </c>
      <c r="R10" s="444"/>
      <c r="S10" s="430">
        <v>13.36</v>
      </c>
      <c r="T10" s="430">
        <v>48.363849999999999</v>
      </c>
      <c r="U10" s="431">
        <v>137.399</v>
      </c>
      <c r="V10" s="426">
        <f t="shared" si="5"/>
        <v>105278.165329</v>
      </c>
      <c r="W10" s="427">
        <f t="shared" si="5"/>
        <v>25080.385000000002</v>
      </c>
      <c r="X10" s="430">
        <v>2009.661229</v>
      </c>
      <c r="Y10" s="430">
        <v>9320.6270000000004</v>
      </c>
      <c r="Z10" s="430">
        <v>103187.69399999999</v>
      </c>
      <c r="AA10" s="430">
        <v>15609.141000000001</v>
      </c>
      <c r="AB10" s="444">
        <v>4.1539999999999994E-2</v>
      </c>
      <c r="AC10" s="430">
        <v>4.8170000000000002</v>
      </c>
      <c r="AD10" s="430">
        <v>80.768559999999994</v>
      </c>
      <c r="AE10" s="431">
        <v>145.79999999999998</v>
      </c>
      <c r="AF10" s="426">
        <f t="shared" si="6"/>
        <v>216552.98290199999</v>
      </c>
      <c r="AG10" s="427">
        <f t="shared" si="6"/>
        <v>77123.069000000018</v>
      </c>
      <c r="AH10" s="430">
        <v>20743.610196999998</v>
      </c>
      <c r="AI10" s="430">
        <v>16291.167000000003</v>
      </c>
      <c r="AJ10" s="430">
        <v>195636.68522499999</v>
      </c>
      <c r="AK10" s="430">
        <v>60516.4</v>
      </c>
      <c r="AL10" s="444">
        <v>0.59634999999999994</v>
      </c>
      <c r="AM10" s="430">
        <v>53.856999999999999</v>
      </c>
      <c r="AN10" s="430">
        <v>172.09113000000002</v>
      </c>
      <c r="AO10" s="431">
        <v>261.64500000000004</v>
      </c>
      <c r="AP10" s="426">
        <f t="shared" si="7"/>
        <v>451380</v>
      </c>
      <c r="AQ10" s="427">
        <f t="shared" si="7"/>
        <v>175738</v>
      </c>
      <c r="AR10" s="428">
        <v>6855</v>
      </c>
      <c r="AS10" s="428">
        <v>23276</v>
      </c>
      <c r="AT10" s="428">
        <v>444391</v>
      </c>
      <c r="AU10" s="428">
        <v>151517</v>
      </c>
      <c r="AV10" s="428">
        <v>14</v>
      </c>
      <c r="AW10" s="428">
        <v>740</v>
      </c>
      <c r="AX10" s="428">
        <v>120</v>
      </c>
      <c r="AY10" s="432">
        <v>205</v>
      </c>
      <c r="AZ10" s="433">
        <f t="shared" si="8"/>
        <v>407034.32626599993</v>
      </c>
      <c r="BA10" s="430">
        <f t="shared" si="8"/>
        <v>136860.28200000004</v>
      </c>
      <c r="BB10" s="430">
        <v>4574.4621360000001</v>
      </c>
      <c r="BC10" s="430">
        <v>20214.421000000002</v>
      </c>
      <c r="BD10" s="430">
        <v>402433.18649299996</v>
      </c>
      <c r="BE10" s="430">
        <v>116072.12700000001</v>
      </c>
      <c r="BF10" s="430">
        <v>26.677636999999997</v>
      </c>
      <c r="BG10" s="430">
        <v>529.01499999999999</v>
      </c>
      <c r="BH10" s="440"/>
      <c r="BI10" s="430">
        <v>35.911999999999999</v>
      </c>
      <c r="BJ10" s="440"/>
      <c r="BK10" s="431">
        <v>8.8069999999999986</v>
      </c>
      <c r="BL10" s="433">
        <f>BN10+BP10+BR10+BT10+BV10</f>
        <v>324384.23499999999</v>
      </c>
      <c r="BM10" s="430">
        <f>BO10+BQ10+BS10+BU10+BW10</f>
        <v>104477.516</v>
      </c>
      <c r="BN10" s="488">
        <v>64379.004999999997</v>
      </c>
      <c r="BO10" s="488">
        <v>38802.018000000004</v>
      </c>
      <c r="BP10" s="488">
        <v>259985.10800000004</v>
      </c>
      <c r="BQ10" s="488">
        <v>65254.626000000004</v>
      </c>
      <c r="BR10" s="488">
        <v>20.122</v>
      </c>
      <c r="BS10" s="488">
        <v>417.666</v>
      </c>
      <c r="BT10" s="440"/>
      <c r="BU10" s="488"/>
      <c r="BV10" s="440"/>
      <c r="BW10" s="489">
        <v>3.206</v>
      </c>
      <c r="BX10" s="433">
        <f t="shared" si="10"/>
        <v>235132.28800000003</v>
      </c>
      <c r="BY10" s="430">
        <f t="shared" si="10"/>
        <v>80406.527999999991</v>
      </c>
      <c r="BZ10" s="435">
        <v>40466.392000000007</v>
      </c>
      <c r="CA10" s="435">
        <v>34716.758999999998</v>
      </c>
      <c r="CB10" s="435">
        <v>193785.17199999999</v>
      </c>
      <c r="CC10" s="435">
        <v>43849.425999999999</v>
      </c>
      <c r="CD10" s="435">
        <v>11.146000000000001</v>
      </c>
      <c r="CE10" s="435">
        <v>243.76300000000001</v>
      </c>
      <c r="CF10" s="441">
        <v>0.73399999999999999</v>
      </c>
      <c r="CG10" s="441">
        <v>39.491</v>
      </c>
      <c r="CH10" s="435">
        <v>868.84400000000005</v>
      </c>
      <c r="CI10" s="436">
        <v>1557.0889999999999</v>
      </c>
      <c r="CJ10" s="433">
        <f t="shared" si="11"/>
        <v>350114.78200000001</v>
      </c>
      <c r="CK10" s="430">
        <f t="shared" si="11"/>
        <v>106280.73599999999</v>
      </c>
      <c r="CL10" s="435">
        <v>22104.294999999998</v>
      </c>
      <c r="CM10" s="435">
        <v>40416.105000000003</v>
      </c>
      <c r="CN10" s="435">
        <v>325148.87300000002</v>
      </c>
      <c r="CO10" s="435">
        <v>60279.531000000003</v>
      </c>
      <c r="CP10" s="435">
        <v>41.676000000000002</v>
      </c>
      <c r="CQ10" s="435">
        <v>1198.885</v>
      </c>
      <c r="CR10" s="441">
        <v>8.7919999999999998</v>
      </c>
      <c r="CS10" s="441">
        <v>194.476</v>
      </c>
      <c r="CT10" s="435">
        <v>2811.1460000000002</v>
      </c>
      <c r="CU10" s="436">
        <v>4191.7389999999996</v>
      </c>
      <c r="CV10" s="433">
        <f t="shared" si="12"/>
        <v>273814.15500000003</v>
      </c>
      <c r="CW10" s="430">
        <f t="shared" si="13"/>
        <v>119846.36100000002</v>
      </c>
      <c r="CX10" s="437">
        <v>34253.052999999993</v>
      </c>
      <c r="CY10" s="437">
        <v>57676.569000000018</v>
      </c>
      <c r="CZ10" s="437">
        <v>238885.41400000002</v>
      </c>
      <c r="DA10" s="437">
        <v>56800.729999999996</v>
      </c>
      <c r="DB10" s="437">
        <v>5.3639999999999999</v>
      </c>
      <c r="DC10" s="437">
        <v>125.90199999999999</v>
      </c>
      <c r="DD10" s="437">
        <v>0.02</v>
      </c>
      <c r="DE10" s="437">
        <v>0.251</v>
      </c>
      <c r="DF10" s="437">
        <v>670.30399999999986</v>
      </c>
      <c r="DG10" s="437">
        <v>5242.9089999999997</v>
      </c>
      <c r="DH10" s="439">
        <f t="shared" si="14"/>
        <v>2521889.5004169997</v>
      </c>
      <c r="DI10" s="435">
        <f t="shared" si="14"/>
        <v>876740.076</v>
      </c>
      <c r="DJ10" s="435">
        <f t="shared" si="15"/>
        <v>208095.37271199995</v>
      </c>
      <c r="DK10" s="435">
        <f t="shared" si="16"/>
        <v>261726.92100000003</v>
      </c>
      <c r="DL10" s="435">
        <f t="shared" si="17"/>
        <v>2308893.4406379997</v>
      </c>
      <c r="DM10" s="435">
        <f t="shared" si="18"/>
        <v>598793.46799999999</v>
      </c>
      <c r="DN10" s="435">
        <f t="shared" si="19"/>
        <v>119.62352700000001</v>
      </c>
      <c r="DO10" s="435">
        <f t="shared" si="20"/>
        <v>3341.9049999999997</v>
      </c>
      <c r="DP10" s="435">
        <f t="shared" si="21"/>
        <v>9.5459999999999994</v>
      </c>
      <c r="DQ10" s="435">
        <f t="shared" si="22"/>
        <v>270.13</v>
      </c>
      <c r="DR10" s="435">
        <f t="shared" si="23"/>
        <v>4771.5175400000007</v>
      </c>
      <c r="DS10" s="436">
        <f t="shared" si="24"/>
        <v>12607.651999999998</v>
      </c>
      <c r="DT10" s="385"/>
      <c r="DU10" s="74"/>
      <c r="DV10" s="74"/>
      <c r="DW10" s="74"/>
    </row>
    <row r="11" spans="1:127" x14ac:dyDescent="0.3">
      <c r="A11" s="442" t="s">
        <v>108</v>
      </c>
      <c r="B11" s="426">
        <f t="shared" si="3"/>
        <v>0</v>
      </c>
      <c r="C11" s="427">
        <f t="shared" si="3"/>
        <v>627.27499999999998</v>
      </c>
      <c r="D11" s="427"/>
      <c r="E11" s="427"/>
      <c r="F11" s="427"/>
      <c r="G11" s="427"/>
      <c r="H11" s="490"/>
      <c r="I11" s="427"/>
      <c r="J11" s="427"/>
      <c r="K11" s="429">
        <v>627.27499999999998</v>
      </c>
      <c r="L11" s="426">
        <f t="shared" si="4"/>
        <v>0</v>
      </c>
      <c r="M11" s="427">
        <f t="shared" si="4"/>
        <v>0</v>
      </c>
      <c r="N11" s="430"/>
      <c r="O11" s="430"/>
      <c r="P11" s="430"/>
      <c r="Q11" s="430"/>
      <c r="R11" s="444"/>
      <c r="S11" s="430"/>
      <c r="T11" s="430">
        <v>0</v>
      </c>
      <c r="U11" s="431">
        <v>0</v>
      </c>
      <c r="V11" s="426">
        <f t="shared" si="5"/>
        <v>0</v>
      </c>
      <c r="W11" s="427">
        <f t="shared" si="5"/>
        <v>0</v>
      </c>
      <c r="X11" s="430"/>
      <c r="Y11" s="430"/>
      <c r="Z11" s="430"/>
      <c r="AA11" s="430"/>
      <c r="AB11" s="444"/>
      <c r="AC11" s="430"/>
      <c r="AD11" s="430">
        <v>0</v>
      </c>
      <c r="AE11" s="431">
        <v>0</v>
      </c>
      <c r="AF11" s="426">
        <f t="shared" si="6"/>
        <v>0</v>
      </c>
      <c r="AG11" s="427">
        <f t="shared" si="6"/>
        <v>0</v>
      </c>
      <c r="AH11" s="430"/>
      <c r="AI11" s="430"/>
      <c r="AJ11" s="430"/>
      <c r="AK11" s="430"/>
      <c r="AL11" s="444"/>
      <c r="AM11" s="430"/>
      <c r="AN11" s="430">
        <v>0</v>
      </c>
      <c r="AO11" s="431">
        <v>0</v>
      </c>
      <c r="AP11" s="426">
        <f t="shared" si="7"/>
        <v>0</v>
      </c>
      <c r="AQ11" s="427">
        <f t="shared" si="7"/>
        <v>0</v>
      </c>
      <c r="AR11" s="428"/>
      <c r="AS11" s="428"/>
      <c r="AT11" s="428"/>
      <c r="AU11" s="428"/>
      <c r="AV11" s="428"/>
      <c r="AW11" s="428"/>
      <c r="AX11" s="428"/>
      <c r="AY11" s="432"/>
      <c r="AZ11" s="433">
        <f t="shared" si="8"/>
        <v>2394.836155</v>
      </c>
      <c r="BA11" s="430">
        <f t="shared" si="8"/>
        <v>5749.6440000000002</v>
      </c>
      <c r="BB11" s="430">
        <v>1483.1143359999999</v>
      </c>
      <c r="BC11" s="430">
        <v>4536.2759999999998</v>
      </c>
      <c r="BD11" s="430">
        <v>907.90328599999998</v>
      </c>
      <c r="BE11" s="430">
        <v>1038.1300000000001</v>
      </c>
      <c r="BF11" s="430">
        <v>3.818533</v>
      </c>
      <c r="BG11" s="430">
        <v>173.666</v>
      </c>
      <c r="BH11" s="430">
        <v>0</v>
      </c>
      <c r="BI11" s="430">
        <v>0</v>
      </c>
      <c r="BJ11" s="440"/>
      <c r="BK11" s="431">
        <v>1.5720000000000001</v>
      </c>
      <c r="BL11" s="433">
        <f t="shared" ref="BL11:BM34" si="26">BN11+BP11+BR11+BT11+BV11</f>
        <v>1176.221</v>
      </c>
      <c r="BM11" s="430">
        <f t="shared" si="26"/>
        <v>3726.8220000000001</v>
      </c>
      <c r="BN11" s="488">
        <v>517.35500000000002</v>
      </c>
      <c r="BO11" s="488">
        <v>2999.2460000000001</v>
      </c>
      <c r="BP11" s="488">
        <v>658.86599999999999</v>
      </c>
      <c r="BQ11" s="488">
        <v>680.86</v>
      </c>
      <c r="BR11" s="488"/>
      <c r="BS11" s="488">
        <v>46.716000000000001</v>
      </c>
      <c r="BT11" s="488">
        <v>0</v>
      </c>
      <c r="BU11" s="488">
        <v>0</v>
      </c>
      <c r="BV11" s="440"/>
      <c r="BW11" s="489"/>
      <c r="BX11" s="433">
        <f t="shared" si="10"/>
        <v>1766.0279999999998</v>
      </c>
      <c r="BY11" s="430">
        <f t="shared" si="10"/>
        <v>6113.6059999999998</v>
      </c>
      <c r="BZ11" s="435">
        <v>157.01599999999999</v>
      </c>
      <c r="CA11" s="435">
        <v>3599.21</v>
      </c>
      <c r="CB11" s="435">
        <v>822.76499999999999</v>
      </c>
      <c r="CC11" s="435">
        <v>1148.7660000000001</v>
      </c>
      <c r="CD11" s="441">
        <v>0.80399999999999994</v>
      </c>
      <c r="CE11" s="435">
        <v>46.515999999999998</v>
      </c>
      <c r="CF11" s="435">
        <v>5.0540000000000003</v>
      </c>
      <c r="CG11" s="435">
        <v>506.84800000000001</v>
      </c>
      <c r="CH11" s="435">
        <v>780.38900000000001</v>
      </c>
      <c r="CI11" s="436">
        <v>812.26599999999996</v>
      </c>
      <c r="CJ11" s="433">
        <f t="shared" si="11"/>
        <v>3526.6750000000002</v>
      </c>
      <c r="CK11" s="430">
        <f t="shared" si="11"/>
        <v>4852.8429999999989</v>
      </c>
      <c r="CL11" s="435">
        <v>469.69</v>
      </c>
      <c r="CM11" s="435">
        <v>2352.4859999999999</v>
      </c>
      <c r="CN11" s="435">
        <v>887.15300000000002</v>
      </c>
      <c r="CO11" s="435">
        <v>1411.6769999999999</v>
      </c>
      <c r="CP11" s="441">
        <v>2.9450000000000003</v>
      </c>
      <c r="CQ11" s="435">
        <v>169.506</v>
      </c>
      <c r="CR11" s="435">
        <v>0</v>
      </c>
      <c r="CS11" s="435">
        <v>0</v>
      </c>
      <c r="CT11" s="435">
        <v>2166.8870000000002</v>
      </c>
      <c r="CU11" s="436">
        <v>919.17399999999998</v>
      </c>
      <c r="CV11" s="433">
        <f t="shared" si="12"/>
        <v>2747.8689999999988</v>
      </c>
      <c r="CW11" s="430">
        <f t="shared" si="13"/>
        <v>6625.936999999999</v>
      </c>
      <c r="CX11" s="437">
        <v>602.02699999999925</v>
      </c>
      <c r="CY11" s="437">
        <v>3269.1329999999994</v>
      </c>
      <c r="CZ11" s="437">
        <v>794.721</v>
      </c>
      <c r="DA11" s="437">
        <v>1844.9539999999997</v>
      </c>
      <c r="DB11" s="437">
        <v>0.97299999999999998</v>
      </c>
      <c r="DC11" s="437">
        <v>57.878</v>
      </c>
      <c r="DD11" s="437">
        <v>2.2720000000000002</v>
      </c>
      <c r="DE11" s="437">
        <v>13.406000000000001</v>
      </c>
      <c r="DF11" s="437">
        <v>1347.876</v>
      </c>
      <c r="DG11" s="437">
        <v>1440.5659999999996</v>
      </c>
      <c r="DH11" s="439">
        <f t="shared" si="14"/>
        <v>11611.629154999999</v>
      </c>
      <c r="DI11" s="435">
        <f t="shared" si="14"/>
        <v>27696.126999999997</v>
      </c>
      <c r="DJ11" s="435">
        <f t="shared" si="15"/>
        <v>3229.2023359999989</v>
      </c>
      <c r="DK11" s="435">
        <f t="shared" si="16"/>
        <v>16756.350999999999</v>
      </c>
      <c r="DL11" s="435">
        <f t="shared" si="17"/>
        <v>4071.4082860000003</v>
      </c>
      <c r="DM11" s="435">
        <f t="shared" si="18"/>
        <v>6124.3869999999997</v>
      </c>
      <c r="DN11" s="435">
        <f t="shared" si="19"/>
        <v>8.5405329999999999</v>
      </c>
      <c r="DO11" s="435">
        <f t="shared" si="20"/>
        <v>494.28199999999998</v>
      </c>
      <c r="DP11" s="435">
        <f t="shared" si="21"/>
        <v>7.3260000000000005</v>
      </c>
      <c r="DQ11" s="435">
        <f t="shared" si="22"/>
        <v>520.25400000000002</v>
      </c>
      <c r="DR11" s="435">
        <f t="shared" si="23"/>
        <v>4295.152</v>
      </c>
      <c r="DS11" s="436">
        <f t="shared" si="24"/>
        <v>3800.8529999999992</v>
      </c>
      <c r="DT11" s="385"/>
      <c r="DU11" s="74"/>
      <c r="DV11" s="74"/>
      <c r="DW11" s="74"/>
    </row>
    <row r="12" spans="1:127" ht="14.55" x14ac:dyDescent="0.35">
      <c r="A12" s="442" t="s">
        <v>107</v>
      </c>
      <c r="B12" s="426">
        <f t="shared" si="3"/>
        <v>158.24799999999999</v>
      </c>
      <c r="C12" s="427">
        <f t="shared" si="3"/>
        <v>2136.9539999999997</v>
      </c>
      <c r="D12" s="427">
        <v>77.810999999999993</v>
      </c>
      <c r="E12" s="427">
        <v>1852.7449999999999</v>
      </c>
      <c r="F12" s="427">
        <v>74.876000000000005</v>
      </c>
      <c r="G12" s="427">
        <v>74.807000000000002</v>
      </c>
      <c r="H12" s="427">
        <v>4.492</v>
      </c>
      <c r="I12" s="427">
        <v>209.40200000000002</v>
      </c>
      <c r="J12" s="427">
        <v>1.069</v>
      </c>
      <c r="K12" s="429">
        <v>0</v>
      </c>
      <c r="L12" s="426">
        <f t="shared" si="4"/>
        <v>410.44462999999996</v>
      </c>
      <c r="M12" s="427">
        <f t="shared" si="4"/>
        <v>1217.338</v>
      </c>
      <c r="N12" s="430">
        <v>241.79660999999999</v>
      </c>
      <c r="O12" s="430">
        <v>782.59500000000003</v>
      </c>
      <c r="P12" s="430">
        <v>159.77500000000001</v>
      </c>
      <c r="Q12" s="430">
        <v>195.20600000000002</v>
      </c>
      <c r="R12" s="430">
        <v>6.0091000000000001</v>
      </c>
      <c r="S12" s="430">
        <v>156.61599999999999</v>
      </c>
      <c r="T12" s="430">
        <v>2.8639200000000002</v>
      </c>
      <c r="U12" s="431">
        <v>82.920999999999992</v>
      </c>
      <c r="V12" s="426">
        <f t="shared" si="5"/>
        <v>238.58509299999997</v>
      </c>
      <c r="W12" s="427">
        <f t="shared" si="5"/>
        <v>1066.019</v>
      </c>
      <c r="X12" s="430">
        <v>98.807092999999995</v>
      </c>
      <c r="Y12" s="430">
        <v>771.24900000000002</v>
      </c>
      <c r="Z12" s="430">
        <v>120.773</v>
      </c>
      <c r="AA12" s="430">
        <v>59.76</v>
      </c>
      <c r="AB12" s="430">
        <v>3.1320000000000001</v>
      </c>
      <c r="AC12" s="430">
        <v>192.303</v>
      </c>
      <c r="AD12" s="430">
        <v>15.872999999999999</v>
      </c>
      <c r="AE12" s="431">
        <v>42.706999999999994</v>
      </c>
      <c r="AF12" s="426">
        <f t="shared" si="6"/>
        <v>8066.9843590000009</v>
      </c>
      <c r="AG12" s="427">
        <f t="shared" si="6"/>
        <v>3666.5829999999996</v>
      </c>
      <c r="AH12" s="430">
        <v>137.955229</v>
      </c>
      <c r="AI12" s="430">
        <v>909.2410000000001</v>
      </c>
      <c r="AJ12" s="430">
        <v>7920.7245000000003</v>
      </c>
      <c r="AK12" s="430">
        <v>2454.2579999999998</v>
      </c>
      <c r="AL12" s="430">
        <v>2.657</v>
      </c>
      <c r="AM12" s="430">
        <v>185.29900000000001</v>
      </c>
      <c r="AN12" s="430">
        <v>5.6476299999999995</v>
      </c>
      <c r="AO12" s="431">
        <v>117.785</v>
      </c>
      <c r="AP12" s="426">
        <f t="shared" si="7"/>
        <v>552</v>
      </c>
      <c r="AQ12" s="427">
        <f t="shared" si="7"/>
        <v>2100</v>
      </c>
      <c r="AR12" s="428">
        <v>363</v>
      </c>
      <c r="AS12" s="428">
        <v>1503</v>
      </c>
      <c r="AT12" s="428">
        <v>187</v>
      </c>
      <c r="AU12" s="428">
        <v>405</v>
      </c>
      <c r="AV12" s="428">
        <v>2</v>
      </c>
      <c r="AW12" s="428">
        <v>161</v>
      </c>
      <c r="AX12" s="428"/>
      <c r="AY12" s="432">
        <v>31</v>
      </c>
      <c r="AZ12" s="433">
        <f t="shared" si="8"/>
        <v>4401.3856999999998</v>
      </c>
      <c r="BA12" s="430">
        <f t="shared" si="8"/>
        <v>3108.3220000000001</v>
      </c>
      <c r="BB12" s="430">
        <v>493.62569999999999</v>
      </c>
      <c r="BC12" s="430">
        <v>1997.5500000000002</v>
      </c>
      <c r="BD12" s="430">
        <v>3907.7599999999998</v>
      </c>
      <c r="BE12" s="430">
        <v>1109.472</v>
      </c>
      <c r="BF12" s="440"/>
      <c r="BG12" s="430">
        <v>1.3</v>
      </c>
      <c r="BH12" s="430">
        <v>0</v>
      </c>
      <c r="BI12" s="430">
        <v>0</v>
      </c>
      <c r="BJ12" s="430">
        <v>0</v>
      </c>
      <c r="BK12" s="431">
        <v>0</v>
      </c>
      <c r="BL12" s="433">
        <f t="shared" si="26"/>
        <v>21188.57</v>
      </c>
      <c r="BM12" s="430">
        <f t="shared" si="26"/>
        <v>35776.793000000012</v>
      </c>
      <c r="BN12" s="488">
        <v>1883.5059999999996</v>
      </c>
      <c r="BO12" s="488">
        <v>30444.849000000009</v>
      </c>
      <c r="BP12" s="488">
        <v>19305.063999999998</v>
      </c>
      <c r="BQ12" s="488">
        <v>5278.3809999999994</v>
      </c>
      <c r="BR12" s="440"/>
      <c r="BS12" s="488">
        <v>53.563000000000002</v>
      </c>
      <c r="BT12" s="488">
        <v>0</v>
      </c>
      <c r="BU12" s="488">
        <v>0</v>
      </c>
      <c r="BV12" s="488"/>
      <c r="BW12" s="489"/>
      <c r="BX12" s="433">
        <f t="shared" si="10"/>
        <v>12488.886</v>
      </c>
      <c r="BY12" s="430">
        <f t="shared" si="10"/>
        <v>45343.134999999987</v>
      </c>
      <c r="BZ12" s="435">
        <v>3100.8129999999996</v>
      </c>
      <c r="CA12" s="435">
        <v>42786.259999999995</v>
      </c>
      <c r="CB12" s="435">
        <v>9353.6980000000003</v>
      </c>
      <c r="CC12" s="435">
        <v>2373.134</v>
      </c>
      <c r="CD12" s="441">
        <v>1E-3</v>
      </c>
      <c r="CE12" s="435">
        <v>0.32500000000000001</v>
      </c>
      <c r="CF12" s="435">
        <v>0</v>
      </c>
      <c r="CG12" s="435">
        <v>0</v>
      </c>
      <c r="CH12" s="435">
        <v>34.374000000000002</v>
      </c>
      <c r="CI12" s="436">
        <v>183.416</v>
      </c>
      <c r="CJ12" s="433">
        <f t="shared" si="11"/>
        <v>7134.5049999999992</v>
      </c>
      <c r="CK12" s="430">
        <f t="shared" si="11"/>
        <v>49748.174000000006</v>
      </c>
      <c r="CL12" s="435">
        <v>3693.7579999999998</v>
      </c>
      <c r="CM12" s="435">
        <v>48359.752</v>
      </c>
      <c r="CN12" s="435">
        <v>3051.9720000000002</v>
      </c>
      <c r="CO12" s="435">
        <v>584.14300000000003</v>
      </c>
      <c r="CP12" s="441">
        <v>6.6000000000000003E-2</v>
      </c>
      <c r="CQ12" s="435">
        <v>16.053000000000001</v>
      </c>
      <c r="CR12" s="435">
        <v>1.2999999999999999E-2</v>
      </c>
      <c r="CS12" s="435">
        <v>0.91100000000000003</v>
      </c>
      <c r="CT12" s="435">
        <v>388.69600000000003</v>
      </c>
      <c r="CU12" s="436">
        <v>787.31500000000005</v>
      </c>
      <c r="CV12" s="433">
        <f t="shared" si="12"/>
        <v>13795.288</v>
      </c>
      <c r="CW12" s="430">
        <f t="shared" si="13"/>
        <v>60128.641999999985</v>
      </c>
      <c r="CX12" s="437">
        <v>3610.4629999999997</v>
      </c>
      <c r="CY12" s="437">
        <v>53529.37799999999</v>
      </c>
      <c r="CZ12" s="437">
        <v>9098.6749999999993</v>
      </c>
      <c r="DA12" s="437">
        <v>2626.7330000000002</v>
      </c>
      <c r="DB12" s="437">
        <v>2.0569999999999999</v>
      </c>
      <c r="DC12" s="437">
        <v>93.708000000000013</v>
      </c>
      <c r="DD12" s="437">
        <v>0.99299999999999999</v>
      </c>
      <c r="DE12" s="437">
        <v>60.603999999999999</v>
      </c>
      <c r="DF12" s="437">
        <v>1083.0999999999997</v>
      </c>
      <c r="DG12" s="437">
        <v>3818.2189999999996</v>
      </c>
      <c r="DH12" s="439">
        <f t="shared" si="14"/>
        <v>68434.896781999982</v>
      </c>
      <c r="DI12" s="435">
        <f t="shared" si="14"/>
        <v>204291.96000000002</v>
      </c>
      <c r="DJ12" s="435">
        <f t="shared" si="15"/>
        <v>13701.535631999999</v>
      </c>
      <c r="DK12" s="435">
        <f t="shared" si="16"/>
        <v>182936.61900000001</v>
      </c>
      <c r="DL12" s="435">
        <f t="shared" si="17"/>
        <v>53180.31749999999</v>
      </c>
      <c r="DM12" s="435">
        <f t="shared" si="18"/>
        <v>15160.893999999998</v>
      </c>
      <c r="DN12" s="435">
        <f t="shared" si="19"/>
        <v>20.414100000000001</v>
      </c>
      <c r="DO12" s="435">
        <f t="shared" si="20"/>
        <v>1069.569</v>
      </c>
      <c r="DP12" s="435">
        <f t="shared" si="21"/>
        <v>1.006</v>
      </c>
      <c r="DQ12" s="435">
        <f t="shared" si="22"/>
        <v>61.515000000000001</v>
      </c>
      <c r="DR12" s="435">
        <f t="shared" si="23"/>
        <v>1531.6235499999998</v>
      </c>
      <c r="DS12" s="436">
        <f t="shared" si="24"/>
        <v>5063.3629999999994</v>
      </c>
      <c r="DT12" s="385"/>
      <c r="DU12" s="74"/>
      <c r="DV12" s="74"/>
      <c r="DW12" s="74"/>
    </row>
    <row r="13" spans="1:127" ht="14.55" x14ac:dyDescent="0.35">
      <c r="A13" s="442" t="s">
        <v>109</v>
      </c>
      <c r="B13" s="426">
        <f t="shared" si="3"/>
        <v>137726.435</v>
      </c>
      <c r="C13" s="427">
        <f t="shared" si="3"/>
        <v>346515.64199999999</v>
      </c>
      <c r="D13" s="427">
        <v>43201.291000000005</v>
      </c>
      <c r="E13" s="427">
        <v>223335.40599999999</v>
      </c>
      <c r="F13" s="427">
        <v>94467.048999999999</v>
      </c>
      <c r="G13" s="427">
        <v>100519.43500000001</v>
      </c>
      <c r="H13" s="427">
        <v>48.587000000000003</v>
      </c>
      <c r="I13" s="427">
        <v>8803.6629999999986</v>
      </c>
      <c r="J13" s="427">
        <v>9.5080000000000009</v>
      </c>
      <c r="K13" s="429">
        <v>13857.137999999999</v>
      </c>
      <c r="L13" s="426">
        <f t="shared" si="4"/>
        <v>228074.49623000002</v>
      </c>
      <c r="M13" s="427">
        <f t="shared" si="4"/>
        <v>272835.47900000005</v>
      </c>
      <c r="N13" s="430">
        <v>32198.242306</v>
      </c>
      <c r="O13" s="430">
        <v>181940.98700000002</v>
      </c>
      <c r="P13" s="430">
        <v>193639.25865</v>
      </c>
      <c r="Q13" s="430">
        <v>76153.01400000001</v>
      </c>
      <c r="R13" s="430">
        <v>54.801111000000006</v>
      </c>
      <c r="S13" s="430">
        <v>9822.9409999999898</v>
      </c>
      <c r="T13" s="430">
        <v>2182.1941630000001</v>
      </c>
      <c r="U13" s="431">
        <v>4918.5369999999994</v>
      </c>
      <c r="V13" s="426">
        <f t="shared" si="5"/>
        <v>185366.04117400001</v>
      </c>
      <c r="W13" s="427">
        <f t="shared" si="5"/>
        <v>284677.11999999994</v>
      </c>
      <c r="X13" s="430">
        <v>37849.59150200001</v>
      </c>
      <c r="Y13" s="430">
        <v>218356.52499999997</v>
      </c>
      <c r="Z13" s="430">
        <v>146615.66424200003</v>
      </c>
      <c r="AA13" s="430">
        <v>51519.739999999991</v>
      </c>
      <c r="AB13" s="430">
        <v>56.439807000000002</v>
      </c>
      <c r="AC13" s="430">
        <v>10135.896999999999</v>
      </c>
      <c r="AD13" s="430">
        <v>844.34562300000005</v>
      </c>
      <c r="AE13" s="431">
        <v>4664.9579999999996</v>
      </c>
      <c r="AF13" s="426">
        <f t="shared" si="6"/>
        <v>111349.67200200002</v>
      </c>
      <c r="AG13" s="427">
        <f t="shared" si="6"/>
        <v>279505.53699999995</v>
      </c>
      <c r="AH13" s="430">
        <v>34442.592415000021</v>
      </c>
      <c r="AI13" s="430">
        <v>200476.38499999998</v>
      </c>
      <c r="AJ13" s="430">
        <v>76217.846931000007</v>
      </c>
      <c r="AK13" s="430">
        <v>65534.285999999993</v>
      </c>
      <c r="AL13" s="430">
        <v>93.945660000000103</v>
      </c>
      <c r="AM13" s="430">
        <v>8528.8370000000014</v>
      </c>
      <c r="AN13" s="430">
        <v>595.28699600000004</v>
      </c>
      <c r="AO13" s="431">
        <v>4966.0289999999986</v>
      </c>
      <c r="AP13" s="426">
        <f t="shared" si="7"/>
        <v>144192</v>
      </c>
      <c r="AQ13" s="427">
        <f t="shared" si="7"/>
        <v>238041</v>
      </c>
      <c r="AR13" s="428">
        <v>32473</v>
      </c>
      <c r="AS13" s="428">
        <v>174113</v>
      </c>
      <c r="AT13" s="428">
        <v>111614</v>
      </c>
      <c r="AU13" s="428">
        <v>52839</v>
      </c>
      <c r="AV13" s="428">
        <v>60</v>
      </c>
      <c r="AW13" s="428">
        <v>10554</v>
      </c>
      <c r="AX13" s="428">
        <v>45</v>
      </c>
      <c r="AY13" s="432">
        <v>535</v>
      </c>
      <c r="AZ13" s="433">
        <f t="shared" si="8"/>
        <v>91476.326923000015</v>
      </c>
      <c r="BA13" s="430">
        <f t="shared" si="8"/>
        <v>239239.41899999979</v>
      </c>
      <c r="BB13" s="430">
        <v>38427.067360000001</v>
      </c>
      <c r="BC13" s="430">
        <v>193426.62899999978</v>
      </c>
      <c r="BD13" s="430">
        <v>52945.645299000003</v>
      </c>
      <c r="BE13" s="430">
        <v>34494.458000000006</v>
      </c>
      <c r="BF13" s="430">
        <v>41.887064000000002</v>
      </c>
      <c r="BG13" s="430">
        <v>10164.226000000001</v>
      </c>
      <c r="BH13" s="430">
        <v>57.838108999999996</v>
      </c>
      <c r="BI13" s="430">
        <v>786.94399999999996</v>
      </c>
      <c r="BJ13" s="430">
        <v>3.8890909999999996</v>
      </c>
      <c r="BK13" s="431">
        <v>367.16200000000003</v>
      </c>
      <c r="BL13" s="433">
        <f t="shared" si="26"/>
        <v>133631.90300000002</v>
      </c>
      <c r="BM13" s="430">
        <f t="shared" si="26"/>
        <v>247275.14899999989</v>
      </c>
      <c r="BN13" s="488">
        <v>38296.299000000043</v>
      </c>
      <c r="BO13" s="488">
        <v>178927.6999999999</v>
      </c>
      <c r="BP13" s="488">
        <v>95294.099999999991</v>
      </c>
      <c r="BQ13" s="488">
        <v>60503.532000000014</v>
      </c>
      <c r="BR13" s="488">
        <v>29.396999999999998</v>
      </c>
      <c r="BS13" s="488">
        <v>7317.4819999999982</v>
      </c>
      <c r="BT13" s="488">
        <v>8.5760000000000005</v>
      </c>
      <c r="BU13" s="488">
        <v>106.078</v>
      </c>
      <c r="BV13" s="488">
        <v>3.5309999999999997</v>
      </c>
      <c r="BW13" s="489">
        <v>420.35700000000003</v>
      </c>
      <c r="BX13" s="433">
        <f t="shared" si="10"/>
        <v>90098.738000000129</v>
      </c>
      <c r="BY13" s="430">
        <f t="shared" si="10"/>
        <v>261590.31699999989</v>
      </c>
      <c r="BZ13" s="435">
        <v>40983.649000000107</v>
      </c>
      <c r="CA13" s="435">
        <v>206994.47499999989</v>
      </c>
      <c r="CB13" s="435">
        <v>42976.810000000005</v>
      </c>
      <c r="CC13" s="435">
        <v>30279.460999999999</v>
      </c>
      <c r="CD13" s="435">
        <v>39.637000000000008</v>
      </c>
      <c r="CE13" s="435">
        <v>7211.5599999999995</v>
      </c>
      <c r="CF13" s="435">
        <v>27.858000000000004</v>
      </c>
      <c r="CG13" s="435">
        <v>297.82599999999996</v>
      </c>
      <c r="CH13" s="435">
        <v>6070.7840000000106</v>
      </c>
      <c r="CI13" s="436">
        <v>16806.994999999999</v>
      </c>
      <c r="CJ13" s="433">
        <f t="shared" si="11"/>
        <v>132953.989</v>
      </c>
      <c r="CK13" s="430">
        <f t="shared" si="11"/>
        <v>295992.50799999997</v>
      </c>
      <c r="CL13" s="435">
        <v>51748.385999999999</v>
      </c>
      <c r="CM13" s="435">
        <v>238911.62400000001</v>
      </c>
      <c r="CN13" s="435">
        <v>73736.148000000001</v>
      </c>
      <c r="CO13" s="435">
        <v>34884.211000000003</v>
      </c>
      <c r="CP13" s="435">
        <v>34.018999999999998</v>
      </c>
      <c r="CQ13" s="435">
        <v>6985.1329999999998</v>
      </c>
      <c r="CR13" s="435">
        <v>13.087</v>
      </c>
      <c r="CS13" s="435">
        <v>252.46299999999999</v>
      </c>
      <c r="CT13" s="435">
        <v>7422.3489999999993</v>
      </c>
      <c r="CU13" s="436">
        <v>14959.076999999999</v>
      </c>
      <c r="CV13" s="433">
        <f t="shared" si="12"/>
        <v>123345.31200000008</v>
      </c>
      <c r="CW13" s="430">
        <f t="shared" si="13"/>
        <v>313350.73400000005</v>
      </c>
      <c r="CX13" s="437">
        <v>47348.977000000057</v>
      </c>
      <c r="CY13" s="437">
        <v>249551.33100000003</v>
      </c>
      <c r="CZ13" s="437">
        <v>70974.406000000017</v>
      </c>
      <c r="DA13" s="437">
        <v>38138.143000000004</v>
      </c>
      <c r="DB13" s="437">
        <v>35.340000000000003</v>
      </c>
      <c r="DC13" s="437">
        <v>8075.2229999999972</v>
      </c>
      <c r="DD13" s="437">
        <v>17.819000000000003</v>
      </c>
      <c r="DE13" s="437">
        <v>170.69</v>
      </c>
      <c r="DF13" s="437">
        <v>4968.7699999999995</v>
      </c>
      <c r="DG13" s="437">
        <v>17415.347000000002</v>
      </c>
      <c r="DH13" s="439">
        <f t="shared" si="14"/>
        <v>1378214.9133290004</v>
      </c>
      <c r="DI13" s="435">
        <f t="shared" si="14"/>
        <v>2779022.9049999998</v>
      </c>
      <c r="DJ13" s="435">
        <f t="shared" si="15"/>
        <v>396969.09558300022</v>
      </c>
      <c r="DK13" s="435">
        <f t="shared" si="16"/>
        <v>2066034.0619999997</v>
      </c>
      <c r="DL13" s="435">
        <f t="shared" si="17"/>
        <v>958480.92812200007</v>
      </c>
      <c r="DM13" s="435">
        <f t="shared" si="18"/>
        <v>544865.28000000003</v>
      </c>
      <c r="DN13" s="435">
        <f t="shared" si="19"/>
        <v>494.05364200000008</v>
      </c>
      <c r="DO13" s="435">
        <f t="shared" si="20"/>
        <v>87598.961999999985</v>
      </c>
      <c r="DP13" s="435">
        <f t="shared" si="21"/>
        <v>125.17810900000001</v>
      </c>
      <c r="DQ13" s="435">
        <f t="shared" si="22"/>
        <v>1614.001</v>
      </c>
      <c r="DR13" s="435">
        <f t="shared" si="23"/>
        <v>22145.657873000011</v>
      </c>
      <c r="DS13" s="436">
        <f t="shared" si="24"/>
        <v>78910.599999999991</v>
      </c>
      <c r="DT13" s="385"/>
      <c r="DU13" s="74"/>
      <c r="DV13" s="74"/>
      <c r="DW13" s="74"/>
    </row>
    <row r="14" spans="1:127" x14ac:dyDescent="0.3">
      <c r="A14" s="442" t="s">
        <v>110</v>
      </c>
      <c r="B14" s="426">
        <f t="shared" si="3"/>
        <v>18403.990999999998</v>
      </c>
      <c r="C14" s="427">
        <f t="shared" si="3"/>
        <v>87510.730999999985</v>
      </c>
      <c r="D14" s="427">
        <v>14235.9</v>
      </c>
      <c r="E14" s="427">
        <v>78845.534999999989</v>
      </c>
      <c r="F14" s="427">
        <v>4158.3109999999997</v>
      </c>
      <c r="G14" s="427">
        <v>5635.9570000000003</v>
      </c>
      <c r="H14" s="427">
        <v>9.7799999999999994</v>
      </c>
      <c r="I14" s="427">
        <v>667.51</v>
      </c>
      <c r="J14" s="427"/>
      <c r="K14" s="429">
        <v>2361.7289999999998</v>
      </c>
      <c r="L14" s="426">
        <f t="shared" si="4"/>
        <v>41759.537559999997</v>
      </c>
      <c r="M14" s="427">
        <f t="shared" si="4"/>
        <v>101394.04599999999</v>
      </c>
      <c r="N14" s="430">
        <v>16320.301890000001</v>
      </c>
      <c r="O14" s="430">
        <v>83270.088000000003</v>
      </c>
      <c r="P14" s="430">
        <v>24546.516</v>
      </c>
      <c r="Q14" s="430">
        <v>11530.184000000001</v>
      </c>
      <c r="R14" s="430">
        <v>1.9891599999999998</v>
      </c>
      <c r="S14" s="430">
        <v>118.181</v>
      </c>
      <c r="T14" s="430">
        <v>890.73050999999998</v>
      </c>
      <c r="U14" s="431">
        <v>6475.5929999999989</v>
      </c>
      <c r="V14" s="426">
        <f t="shared" si="5"/>
        <v>22531.481613</v>
      </c>
      <c r="W14" s="427">
        <f t="shared" si="5"/>
        <v>106099.71</v>
      </c>
      <c r="X14" s="430">
        <v>13913.559278000001</v>
      </c>
      <c r="Y14" s="430">
        <v>87564.109000000011</v>
      </c>
      <c r="Z14" s="430">
        <v>7355.8375999999998</v>
      </c>
      <c r="AA14" s="430">
        <v>9521.7170000000006</v>
      </c>
      <c r="AB14" s="430">
        <v>2.0567600000000001</v>
      </c>
      <c r="AC14" s="430">
        <v>56.866</v>
      </c>
      <c r="AD14" s="430">
        <v>1260.027975</v>
      </c>
      <c r="AE14" s="431">
        <v>8957.018</v>
      </c>
      <c r="AF14" s="426">
        <f t="shared" si="6"/>
        <v>22859.150116999997</v>
      </c>
      <c r="AG14" s="427">
        <f t="shared" si="6"/>
        <v>109815.17300000001</v>
      </c>
      <c r="AH14" s="430">
        <v>15982.821872999999</v>
      </c>
      <c r="AI14" s="430">
        <v>89668.510000000009</v>
      </c>
      <c r="AJ14" s="430">
        <v>5031.1922000000004</v>
      </c>
      <c r="AK14" s="430">
        <v>7000.3029999999999</v>
      </c>
      <c r="AL14" s="430">
        <v>1.9051200000000001</v>
      </c>
      <c r="AM14" s="430">
        <v>129.54900000000001</v>
      </c>
      <c r="AN14" s="430">
        <v>1843.230924</v>
      </c>
      <c r="AO14" s="431">
        <v>13016.811</v>
      </c>
      <c r="AP14" s="426">
        <f t="shared" si="7"/>
        <v>21975</v>
      </c>
      <c r="AQ14" s="427">
        <f t="shared" si="7"/>
        <v>119033</v>
      </c>
      <c r="AR14" s="428">
        <v>18703</v>
      </c>
      <c r="AS14" s="428">
        <v>102049</v>
      </c>
      <c r="AT14" s="428">
        <v>1373</v>
      </c>
      <c r="AU14" s="428">
        <v>1762</v>
      </c>
      <c r="AV14" s="428">
        <v>2</v>
      </c>
      <c r="AW14" s="428">
        <v>82</v>
      </c>
      <c r="AX14" s="428">
        <v>1897</v>
      </c>
      <c r="AY14" s="432">
        <v>15140</v>
      </c>
      <c r="AZ14" s="433">
        <f t="shared" si="8"/>
        <v>23112.086372999998</v>
      </c>
      <c r="BA14" s="430">
        <f t="shared" si="8"/>
        <v>122609.156</v>
      </c>
      <c r="BB14" s="430">
        <v>18978.155417999998</v>
      </c>
      <c r="BC14" s="430">
        <v>95575.894</v>
      </c>
      <c r="BD14" s="430">
        <v>1512.7251000000001</v>
      </c>
      <c r="BE14" s="430">
        <v>6875.6189999999997</v>
      </c>
      <c r="BF14" s="430">
        <v>2.0318749999999999</v>
      </c>
      <c r="BG14" s="430">
        <v>227.13</v>
      </c>
      <c r="BH14" s="430">
        <v>2617.7719999999999</v>
      </c>
      <c r="BI14" s="430">
        <v>19856.187999999998</v>
      </c>
      <c r="BJ14" s="430">
        <v>1.40198</v>
      </c>
      <c r="BK14" s="431">
        <v>74.325000000000003</v>
      </c>
      <c r="BL14" s="433">
        <f t="shared" si="26"/>
        <v>28260.913000000008</v>
      </c>
      <c r="BM14" s="430">
        <f t="shared" si="26"/>
        <v>160975.32799999998</v>
      </c>
      <c r="BN14" s="488">
        <v>21142.816000000006</v>
      </c>
      <c r="BO14" s="488">
        <v>123397.07599999999</v>
      </c>
      <c r="BP14" s="488">
        <v>4254.6899999999996</v>
      </c>
      <c r="BQ14" s="488">
        <v>16781.206999999999</v>
      </c>
      <c r="BR14" s="488">
        <v>1.2220000000000002</v>
      </c>
      <c r="BS14" s="488">
        <v>367.90500000000003</v>
      </c>
      <c r="BT14" s="488">
        <v>2861.59</v>
      </c>
      <c r="BU14" s="488">
        <v>20375.540999999997</v>
      </c>
      <c r="BV14" s="488">
        <v>0.59499999999999997</v>
      </c>
      <c r="BW14" s="489">
        <v>53.598999999999997</v>
      </c>
      <c r="BX14" s="433">
        <f t="shared" si="10"/>
        <v>36058.818000000007</v>
      </c>
      <c r="BY14" s="430">
        <f t="shared" si="10"/>
        <v>186325.473</v>
      </c>
      <c r="BZ14" s="435">
        <v>22184.978999999999</v>
      </c>
      <c r="CA14" s="435">
        <v>139953</v>
      </c>
      <c r="CB14" s="435">
        <v>10554.700999999999</v>
      </c>
      <c r="CC14" s="435">
        <v>23372.374999999996</v>
      </c>
      <c r="CD14" s="435">
        <v>4.9009999999999998</v>
      </c>
      <c r="CE14" s="435">
        <v>334.48299999999995</v>
      </c>
      <c r="CF14" s="435">
        <v>3172.8179999999998</v>
      </c>
      <c r="CG14" s="435">
        <v>22022.023999999998</v>
      </c>
      <c r="CH14" s="435">
        <v>141.41899999999998</v>
      </c>
      <c r="CI14" s="436">
        <v>643.59100000000001</v>
      </c>
      <c r="CJ14" s="433">
        <f t="shared" si="11"/>
        <v>39202.517</v>
      </c>
      <c r="CK14" s="430">
        <f t="shared" si="11"/>
        <v>204949.20499999999</v>
      </c>
      <c r="CL14" s="435">
        <v>30295.983</v>
      </c>
      <c r="CM14" s="435">
        <v>170205.64499999999</v>
      </c>
      <c r="CN14" s="435">
        <v>6024.8920000000007</v>
      </c>
      <c r="CO14" s="435">
        <v>19547.976999999999</v>
      </c>
      <c r="CP14" s="435">
        <v>24.093</v>
      </c>
      <c r="CQ14" s="435">
        <v>1982.192</v>
      </c>
      <c r="CR14" s="435">
        <v>1528.4740000000002</v>
      </c>
      <c r="CS14" s="435">
        <v>11262.588</v>
      </c>
      <c r="CT14" s="435">
        <v>1329.0749999999998</v>
      </c>
      <c r="CU14" s="436">
        <v>1950.8030000000001</v>
      </c>
      <c r="CV14" s="433">
        <f t="shared" si="12"/>
        <v>40076.800999999999</v>
      </c>
      <c r="CW14" s="430">
        <f t="shared" si="13"/>
        <v>243528.05299999996</v>
      </c>
      <c r="CX14" s="437">
        <v>29474.823999999997</v>
      </c>
      <c r="CY14" s="437">
        <v>179177.11899999995</v>
      </c>
      <c r="CZ14" s="437">
        <v>4427.5879999999997</v>
      </c>
      <c r="DA14" s="437">
        <v>19995.888000000003</v>
      </c>
      <c r="DB14" s="437">
        <v>11.746999999999998</v>
      </c>
      <c r="DC14" s="437">
        <v>991.16099999999994</v>
      </c>
      <c r="DD14" s="437">
        <v>5712.4050000000007</v>
      </c>
      <c r="DE14" s="437">
        <v>40591.839</v>
      </c>
      <c r="DF14" s="437">
        <v>450.23700000000008</v>
      </c>
      <c r="DG14" s="437">
        <v>2772.0459999999989</v>
      </c>
      <c r="DH14" s="439">
        <f t="shared" si="14"/>
        <v>294240.29566300003</v>
      </c>
      <c r="DI14" s="435">
        <f t="shared" si="14"/>
        <v>1442239.8749999998</v>
      </c>
      <c r="DJ14" s="435">
        <f t="shared" si="15"/>
        <v>201232.340459</v>
      </c>
      <c r="DK14" s="435">
        <f t="shared" si="16"/>
        <v>1149705.976</v>
      </c>
      <c r="DL14" s="435">
        <f t="shared" si="17"/>
        <v>69239.452900000004</v>
      </c>
      <c r="DM14" s="435">
        <f t="shared" si="18"/>
        <v>122023.22700000001</v>
      </c>
      <c r="DN14" s="435">
        <f t="shared" si="19"/>
        <v>61.725915000000001</v>
      </c>
      <c r="DO14" s="435">
        <f t="shared" si="20"/>
        <v>4956.9769999999999</v>
      </c>
      <c r="DP14" s="435">
        <f t="shared" si="21"/>
        <v>15893.059000000001</v>
      </c>
      <c r="DQ14" s="435">
        <f t="shared" si="22"/>
        <v>114108.18</v>
      </c>
      <c r="DR14" s="435">
        <f t="shared" si="23"/>
        <v>7813.7173889999995</v>
      </c>
      <c r="DS14" s="436">
        <f t="shared" si="24"/>
        <v>51445.514999999999</v>
      </c>
      <c r="DT14" s="385"/>
      <c r="DU14" s="74"/>
      <c r="DV14" s="74"/>
      <c r="DW14" s="74"/>
    </row>
    <row r="15" spans="1:127" x14ac:dyDescent="0.3">
      <c r="A15" s="442" t="s">
        <v>111</v>
      </c>
      <c r="B15" s="426">
        <f t="shared" si="3"/>
        <v>5020.1289999999999</v>
      </c>
      <c r="C15" s="427">
        <f t="shared" si="3"/>
        <v>29480.104999999996</v>
      </c>
      <c r="D15" s="427">
        <v>4986.1529999999993</v>
      </c>
      <c r="E15" s="427">
        <v>27741.717999999997</v>
      </c>
      <c r="F15" s="427">
        <v>27.381</v>
      </c>
      <c r="G15" s="427">
        <v>44.017000000000003</v>
      </c>
      <c r="H15" s="427">
        <v>6.5949999999999998</v>
      </c>
      <c r="I15" s="427">
        <v>1087.028</v>
      </c>
      <c r="J15" s="427"/>
      <c r="K15" s="429">
        <v>607.34199999999998</v>
      </c>
      <c r="L15" s="426">
        <f t="shared" si="4"/>
        <v>5515.0127799999991</v>
      </c>
      <c r="M15" s="427">
        <f t="shared" si="4"/>
        <v>24889.768999999997</v>
      </c>
      <c r="N15" s="430">
        <v>5220.2574099999993</v>
      </c>
      <c r="O15" s="430">
        <v>23420.150999999998</v>
      </c>
      <c r="P15" s="430">
        <v>26.419170000000001</v>
      </c>
      <c r="Q15" s="430">
        <v>98.206999999999994</v>
      </c>
      <c r="R15" s="430">
        <v>0.55184</v>
      </c>
      <c r="S15" s="430">
        <v>60.487000000000002</v>
      </c>
      <c r="T15" s="430">
        <v>267.78435999999999</v>
      </c>
      <c r="U15" s="431">
        <v>1310.924</v>
      </c>
      <c r="V15" s="426">
        <f t="shared" si="5"/>
        <v>10371.878314000001</v>
      </c>
      <c r="W15" s="427">
        <f t="shared" si="5"/>
        <v>29943.466999999993</v>
      </c>
      <c r="X15" s="430">
        <v>10126.092776</v>
      </c>
      <c r="Y15" s="430">
        <v>29503.596999999994</v>
      </c>
      <c r="Z15" s="430">
        <v>64.513000000000005</v>
      </c>
      <c r="AA15" s="430">
        <v>65.584000000000003</v>
      </c>
      <c r="AB15" s="430">
        <v>0.12313800000000001</v>
      </c>
      <c r="AC15" s="430">
        <v>4.0520000000000005</v>
      </c>
      <c r="AD15" s="430">
        <v>181.14939999999999</v>
      </c>
      <c r="AE15" s="431">
        <v>370.23400000000004</v>
      </c>
      <c r="AF15" s="426">
        <f t="shared" si="6"/>
        <v>8012.1015579999994</v>
      </c>
      <c r="AG15" s="427">
        <f t="shared" si="6"/>
        <v>36069.865999999995</v>
      </c>
      <c r="AH15" s="430">
        <v>7809.4816549999996</v>
      </c>
      <c r="AI15" s="430">
        <v>35107.146999999997</v>
      </c>
      <c r="AJ15" s="430">
        <v>91.41</v>
      </c>
      <c r="AK15" s="430">
        <v>181.07999999999998</v>
      </c>
      <c r="AL15" s="430">
        <v>12.894440999999999</v>
      </c>
      <c r="AM15" s="430">
        <v>80.52</v>
      </c>
      <c r="AN15" s="430">
        <v>98.315461999999997</v>
      </c>
      <c r="AO15" s="431">
        <v>701.11900000000003</v>
      </c>
      <c r="AP15" s="426">
        <f t="shared" si="7"/>
        <v>7465</v>
      </c>
      <c r="AQ15" s="427">
        <f t="shared" si="7"/>
        <v>35118</v>
      </c>
      <c r="AR15" s="428">
        <v>7111</v>
      </c>
      <c r="AS15" s="428">
        <v>34486</v>
      </c>
      <c r="AT15" s="428">
        <v>229</v>
      </c>
      <c r="AU15" s="428">
        <v>201</v>
      </c>
      <c r="AV15" s="428">
        <v>78</v>
      </c>
      <c r="AW15" s="428">
        <v>296</v>
      </c>
      <c r="AX15" s="428">
        <v>47</v>
      </c>
      <c r="AY15" s="432">
        <v>135</v>
      </c>
      <c r="AZ15" s="433">
        <f t="shared" si="8"/>
        <v>9380.4386149999991</v>
      </c>
      <c r="BA15" s="430">
        <f t="shared" si="8"/>
        <v>41581.846999999994</v>
      </c>
      <c r="BB15" s="430">
        <v>8967.0219769999985</v>
      </c>
      <c r="BC15" s="430">
        <v>40930.333999999995</v>
      </c>
      <c r="BD15" s="430">
        <v>283.79296499999998</v>
      </c>
      <c r="BE15" s="430">
        <v>239.41699999999997</v>
      </c>
      <c r="BF15" s="430">
        <v>101.638381</v>
      </c>
      <c r="BG15" s="430">
        <v>380.71199999999999</v>
      </c>
      <c r="BH15" s="430">
        <v>27.985292000000001</v>
      </c>
      <c r="BI15" s="430">
        <v>29.561</v>
      </c>
      <c r="BJ15" s="440"/>
      <c r="BK15" s="431">
        <v>1.823</v>
      </c>
      <c r="BL15" s="433">
        <f t="shared" si="26"/>
        <v>9613.3509999999987</v>
      </c>
      <c r="BM15" s="430">
        <f t="shared" si="26"/>
        <v>43144.721000000012</v>
      </c>
      <c r="BN15" s="488">
        <v>8646.4939999999988</v>
      </c>
      <c r="BO15" s="488">
        <v>42115.972000000009</v>
      </c>
      <c r="BP15" s="488">
        <v>933.65200000000004</v>
      </c>
      <c r="BQ15" s="488">
        <v>847.98000000000013</v>
      </c>
      <c r="BR15" s="488">
        <v>33.205000000000005</v>
      </c>
      <c r="BS15" s="488">
        <v>180.76899999999998</v>
      </c>
      <c r="BT15" s="488">
        <v>0</v>
      </c>
      <c r="BU15" s="488">
        <v>0</v>
      </c>
      <c r="BV15" s="440"/>
      <c r="BW15" s="489"/>
      <c r="BX15" s="433">
        <f t="shared" si="10"/>
        <v>9302.2569999999996</v>
      </c>
      <c r="BY15" s="430">
        <f t="shared" si="10"/>
        <v>45295.627000000008</v>
      </c>
      <c r="BZ15" s="435">
        <v>7501.6329999999998</v>
      </c>
      <c r="CA15" s="435">
        <v>43562.075000000004</v>
      </c>
      <c r="CB15" s="435">
        <v>806.67600000000004</v>
      </c>
      <c r="CC15" s="435">
        <v>688.13300000000004</v>
      </c>
      <c r="CD15" s="435">
        <v>11.102</v>
      </c>
      <c r="CE15" s="435">
        <v>137.64400000000001</v>
      </c>
      <c r="CF15" s="435">
        <v>18.978000000000002</v>
      </c>
      <c r="CG15" s="435">
        <v>16.68</v>
      </c>
      <c r="CH15" s="435">
        <v>963.86800000000005</v>
      </c>
      <c r="CI15" s="436">
        <v>891.09500000000003</v>
      </c>
      <c r="CJ15" s="433">
        <f t="shared" si="11"/>
        <v>9794.3849999999984</v>
      </c>
      <c r="CK15" s="430">
        <f t="shared" si="11"/>
        <v>59353.872000000003</v>
      </c>
      <c r="CL15" s="435">
        <v>8570.6699999999983</v>
      </c>
      <c r="CM15" s="435">
        <v>56116.557000000001</v>
      </c>
      <c r="CN15" s="435">
        <v>874.79500000000007</v>
      </c>
      <c r="CO15" s="435">
        <v>810.72799999999995</v>
      </c>
      <c r="CP15" s="435">
        <v>0.65400000000000003</v>
      </c>
      <c r="CQ15" s="435">
        <v>107.337</v>
      </c>
      <c r="CR15" s="435">
        <v>109.773</v>
      </c>
      <c r="CS15" s="435">
        <v>822.38099999999997</v>
      </c>
      <c r="CT15" s="435">
        <v>238.49299999999999</v>
      </c>
      <c r="CU15" s="436">
        <v>1496.8689999999999</v>
      </c>
      <c r="CV15" s="433">
        <f t="shared" si="12"/>
        <v>13960.184000000001</v>
      </c>
      <c r="CW15" s="430">
        <f t="shared" si="13"/>
        <v>76315.849000000017</v>
      </c>
      <c r="CX15" s="437">
        <v>12079.042000000001</v>
      </c>
      <c r="CY15" s="437">
        <v>72012.281000000017</v>
      </c>
      <c r="CZ15" s="437">
        <v>512.57800000000009</v>
      </c>
      <c r="DA15" s="437">
        <v>828.75299999999993</v>
      </c>
      <c r="DB15" s="437">
        <v>0.79600000000000004</v>
      </c>
      <c r="DC15" s="437">
        <v>134.797</v>
      </c>
      <c r="DD15" s="437">
        <v>2.3100000000000005</v>
      </c>
      <c r="DE15" s="437">
        <v>313.92</v>
      </c>
      <c r="DF15" s="437">
        <v>1365.4579999999999</v>
      </c>
      <c r="DG15" s="437">
        <v>3026.098</v>
      </c>
      <c r="DH15" s="439">
        <f t="shared" si="14"/>
        <v>88434.73726699999</v>
      </c>
      <c r="DI15" s="435">
        <f t="shared" si="14"/>
        <v>421193.12300000002</v>
      </c>
      <c r="DJ15" s="435">
        <f t="shared" si="15"/>
        <v>81017.845817999987</v>
      </c>
      <c r="DK15" s="435">
        <f t="shared" si="16"/>
        <v>404995.83199999999</v>
      </c>
      <c r="DL15" s="435">
        <f t="shared" si="17"/>
        <v>3850.2171349999999</v>
      </c>
      <c r="DM15" s="435">
        <f t="shared" si="18"/>
        <v>4004.8989999999994</v>
      </c>
      <c r="DN15" s="435">
        <f t="shared" si="19"/>
        <v>245.5598</v>
      </c>
      <c r="DO15" s="435">
        <f t="shared" si="20"/>
        <v>2469.3459999999995</v>
      </c>
      <c r="DP15" s="435">
        <f t="shared" si="21"/>
        <v>159.04629199999999</v>
      </c>
      <c r="DQ15" s="435">
        <f t="shared" si="22"/>
        <v>1182.5419999999999</v>
      </c>
      <c r="DR15" s="435">
        <f t="shared" si="23"/>
        <v>3162.0682219999999</v>
      </c>
      <c r="DS15" s="436">
        <f t="shared" si="24"/>
        <v>8540.5040000000008</v>
      </c>
      <c r="DT15" s="385"/>
      <c r="DU15" s="74"/>
      <c r="DV15" s="74"/>
      <c r="DW15" s="74"/>
    </row>
    <row r="16" spans="1:127" ht="14.55" x14ac:dyDescent="0.35">
      <c r="A16" s="442" t="s">
        <v>79</v>
      </c>
      <c r="B16" s="426">
        <f t="shared" si="3"/>
        <v>13482671.761000028</v>
      </c>
      <c r="C16" s="427">
        <f t="shared" si="3"/>
        <v>17695968.464000016</v>
      </c>
      <c r="D16" s="427">
        <v>10040535.919000028</v>
      </c>
      <c r="E16" s="427">
        <v>14415581.734000018</v>
      </c>
      <c r="F16" s="427">
        <v>952696.64899999998</v>
      </c>
      <c r="G16" s="427">
        <v>672107.51</v>
      </c>
      <c r="H16" s="427">
        <v>2389.9310000000005</v>
      </c>
      <c r="I16" s="427">
        <v>53841.701000000015</v>
      </c>
      <c r="J16" s="427">
        <v>2487049.2620000001</v>
      </c>
      <c r="K16" s="429">
        <v>2554437.5190000013</v>
      </c>
      <c r="L16" s="426">
        <f t="shared" si="4"/>
        <v>13214731.96538901</v>
      </c>
      <c r="M16" s="427">
        <f t="shared" si="4"/>
        <v>14721651.477999955</v>
      </c>
      <c r="N16" s="430">
        <v>9890558.7450140119</v>
      </c>
      <c r="O16" s="430">
        <v>12751883.033999957</v>
      </c>
      <c r="P16" s="430">
        <v>1118450.0204859998</v>
      </c>
      <c r="Q16" s="430">
        <v>514653.38099999999</v>
      </c>
      <c r="R16" s="430">
        <v>1975.0014549999999</v>
      </c>
      <c r="S16" s="430">
        <v>56417.483</v>
      </c>
      <c r="T16" s="430">
        <v>2203748.1984339999</v>
      </c>
      <c r="U16" s="431">
        <v>1398697.5799999996</v>
      </c>
      <c r="V16" s="426">
        <f t="shared" si="5"/>
        <v>14315384.889262013</v>
      </c>
      <c r="W16" s="427">
        <f t="shared" si="5"/>
        <v>15542708.609999973</v>
      </c>
      <c r="X16" s="430">
        <v>10393262.738396011</v>
      </c>
      <c r="Y16" s="430">
        <v>13593852.199999973</v>
      </c>
      <c r="Z16" s="430">
        <v>1554065.8703440011</v>
      </c>
      <c r="AA16" s="430">
        <v>727761.12600000005</v>
      </c>
      <c r="AB16" s="430">
        <v>3391.0575180000096</v>
      </c>
      <c r="AC16" s="430">
        <v>65443.055000000008</v>
      </c>
      <c r="AD16" s="430">
        <v>2364665.2230039993</v>
      </c>
      <c r="AE16" s="431">
        <v>1155652.2290000001</v>
      </c>
      <c r="AF16" s="426">
        <f t="shared" si="6"/>
        <v>14477917.960890029</v>
      </c>
      <c r="AG16" s="427">
        <f t="shared" si="6"/>
        <v>16314955.663999997</v>
      </c>
      <c r="AH16" s="430">
        <v>10463604.60210003</v>
      </c>
      <c r="AI16" s="430">
        <v>13816575.239999998</v>
      </c>
      <c r="AJ16" s="430">
        <v>2110643.9302079999</v>
      </c>
      <c r="AK16" s="430">
        <v>1301284.6719999991</v>
      </c>
      <c r="AL16" s="430">
        <v>1783.6604790000001</v>
      </c>
      <c r="AM16" s="430">
        <v>46360.623999999989</v>
      </c>
      <c r="AN16" s="430">
        <v>1901885.7681029995</v>
      </c>
      <c r="AO16" s="431">
        <v>1150735.128</v>
      </c>
      <c r="AP16" s="426">
        <f t="shared" si="7"/>
        <v>15144444</v>
      </c>
      <c r="AQ16" s="427">
        <f t="shared" si="7"/>
        <v>16412148</v>
      </c>
      <c r="AR16" s="428">
        <v>10796797</v>
      </c>
      <c r="AS16" s="428">
        <v>13988321</v>
      </c>
      <c r="AT16" s="428">
        <v>2456522</v>
      </c>
      <c r="AU16" s="428">
        <v>1364565</v>
      </c>
      <c r="AV16" s="428">
        <v>1437</v>
      </c>
      <c r="AW16" s="428">
        <v>47906</v>
      </c>
      <c r="AX16" s="428">
        <v>1889688</v>
      </c>
      <c r="AY16" s="432">
        <v>1011356</v>
      </c>
      <c r="AZ16" s="433">
        <f t="shared" si="8"/>
        <v>16079098.77964001</v>
      </c>
      <c r="BA16" s="430">
        <f t="shared" si="8"/>
        <v>16799572.055000041</v>
      </c>
      <c r="BB16" s="430">
        <v>11153998.72014901</v>
      </c>
      <c r="BC16" s="430">
        <v>14389329.98000004</v>
      </c>
      <c r="BD16" s="430">
        <v>2510106.9146029986</v>
      </c>
      <c r="BE16" s="430">
        <v>1196388.3069999998</v>
      </c>
      <c r="BF16" s="430">
        <v>1312.9975260000001</v>
      </c>
      <c r="BG16" s="430">
        <v>44380.887999999992</v>
      </c>
      <c r="BH16" s="430">
        <v>351352.19129900006</v>
      </c>
      <c r="BI16" s="430">
        <v>230710.85700000002</v>
      </c>
      <c r="BJ16" s="430">
        <v>2062327.9560629998</v>
      </c>
      <c r="BK16" s="431">
        <v>938762.02300000004</v>
      </c>
      <c r="BL16" s="433">
        <f t="shared" si="26"/>
        <v>17386379.605000127</v>
      </c>
      <c r="BM16" s="430">
        <f t="shared" si="26"/>
        <v>17408279.506999973</v>
      </c>
      <c r="BN16" s="488">
        <v>12910290.387000127</v>
      </c>
      <c r="BO16" s="488">
        <v>14982658.466999972</v>
      </c>
      <c r="BP16" s="488">
        <v>1837201.2390000001</v>
      </c>
      <c r="BQ16" s="488">
        <v>1162592.3609999998</v>
      </c>
      <c r="BR16" s="488">
        <v>1277.0939999999973</v>
      </c>
      <c r="BS16" s="488">
        <v>52710.731000000014</v>
      </c>
      <c r="BT16" s="488">
        <v>378241.07299999997</v>
      </c>
      <c r="BU16" s="488">
        <v>208757.11700000014</v>
      </c>
      <c r="BV16" s="488">
        <v>2259369.8119999981</v>
      </c>
      <c r="BW16" s="489">
        <v>1001560.8310000002</v>
      </c>
      <c r="BX16" s="433">
        <f t="shared" si="10"/>
        <v>18634566.18400006</v>
      </c>
      <c r="BY16" s="430">
        <f t="shared" si="10"/>
        <v>19917057.236000016</v>
      </c>
      <c r="BZ16" s="435">
        <v>12743348.519000059</v>
      </c>
      <c r="CA16" s="435">
        <v>15942631.682000019</v>
      </c>
      <c r="CB16" s="435">
        <v>1645923.9880000008</v>
      </c>
      <c r="CC16" s="435">
        <v>1047526.645</v>
      </c>
      <c r="CD16" s="435">
        <v>1689.2819999999901</v>
      </c>
      <c r="CE16" s="435">
        <v>56234.538999999997</v>
      </c>
      <c r="CF16" s="435">
        <v>419624.38999999996</v>
      </c>
      <c r="CG16" s="435">
        <v>200820.21100000001</v>
      </c>
      <c r="CH16" s="435">
        <v>3823980.0050000004</v>
      </c>
      <c r="CI16" s="436">
        <v>2669844.159</v>
      </c>
      <c r="CJ16" s="433">
        <f t="shared" si="11"/>
        <v>18861124.123000003</v>
      </c>
      <c r="CK16" s="430">
        <f t="shared" si="11"/>
        <v>20175985.598999999</v>
      </c>
      <c r="CL16" s="435">
        <v>12816959.514</v>
      </c>
      <c r="CM16" s="435">
        <v>16570817.787</v>
      </c>
      <c r="CN16" s="435">
        <v>1575214.5250000001</v>
      </c>
      <c r="CO16" s="435">
        <v>902216.48100000003</v>
      </c>
      <c r="CP16" s="435">
        <v>2224.8000000000002</v>
      </c>
      <c r="CQ16" s="435">
        <v>64023.088000000003</v>
      </c>
      <c r="CR16" s="435">
        <v>615727.34400000004</v>
      </c>
      <c r="CS16" s="435">
        <v>183130.348</v>
      </c>
      <c r="CT16" s="435">
        <v>3850997.94</v>
      </c>
      <c r="CU16" s="436">
        <v>2455797.895</v>
      </c>
      <c r="CV16" s="433">
        <f t="shared" si="12"/>
        <v>19608527.901000116</v>
      </c>
      <c r="CW16" s="430">
        <f t="shared" si="13"/>
        <v>22452638.682000034</v>
      </c>
      <c r="CX16" s="437">
        <v>13425813.067000112</v>
      </c>
      <c r="CY16" s="437">
        <v>18340719.09400003</v>
      </c>
      <c r="CZ16" s="437">
        <v>2018308.4799999995</v>
      </c>
      <c r="DA16" s="437">
        <v>1042057.4960000002</v>
      </c>
      <c r="DB16" s="437">
        <v>3115.1509999999953</v>
      </c>
      <c r="DC16" s="437">
        <v>71395.21000000005</v>
      </c>
      <c r="DD16" s="437">
        <v>273641.73999999993</v>
      </c>
      <c r="DE16" s="437">
        <v>172480.85700000005</v>
      </c>
      <c r="DF16" s="437">
        <v>3887649.4630000037</v>
      </c>
      <c r="DG16" s="437">
        <v>2825986.0250000004</v>
      </c>
      <c r="DH16" s="439">
        <f t="shared" si="14"/>
        <v>161204847.16918138</v>
      </c>
      <c r="DI16" s="435">
        <f t="shared" si="14"/>
        <v>177440965.29500002</v>
      </c>
      <c r="DJ16" s="435">
        <f t="shared" si="15"/>
        <v>114635169.21165937</v>
      </c>
      <c r="DK16" s="435">
        <f t="shared" si="16"/>
        <v>148792370.21800002</v>
      </c>
      <c r="DL16" s="435">
        <f t="shared" si="17"/>
        <v>17779133.616641</v>
      </c>
      <c r="DM16" s="435">
        <f t="shared" si="18"/>
        <v>9931152.9789999984</v>
      </c>
      <c r="DN16" s="435">
        <f t="shared" si="19"/>
        <v>20595.974977999991</v>
      </c>
      <c r="DO16" s="435">
        <f t="shared" si="20"/>
        <v>558713.31900000002</v>
      </c>
      <c r="DP16" s="435">
        <f t="shared" si="21"/>
        <v>2038586.7382990001</v>
      </c>
      <c r="DQ16" s="435">
        <f t="shared" si="22"/>
        <v>995899.39000000025</v>
      </c>
      <c r="DR16" s="435">
        <f t="shared" si="23"/>
        <v>26731361.627604</v>
      </c>
      <c r="DS16" s="436">
        <f t="shared" si="24"/>
        <v>17162829.388999999</v>
      </c>
      <c r="DT16" s="385"/>
      <c r="DU16" s="74"/>
      <c r="DV16" s="74"/>
      <c r="DW16" s="74"/>
    </row>
    <row r="17" spans="1:127" x14ac:dyDescent="0.3">
      <c r="A17" s="442" t="s">
        <v>112</v>
      </c>
      <c r="B17" s="426">
        <f t="shared" si="3"/>
        <v>28500.480000000003</v>
      </c>
      <c r="C17" s="427">
        <f t="shared" si="3"/>
        <v>15508.555999999999</v>
      </c>
      <c r="D17" s="427">
        <v>4343.2339999999995</v>
      </c>
      <c r="E17" s="427">
        <v>9672.0639999999985</v>
      </c>
      <c r="F17" s="427">
        <v>24157.246000000003</v>
      </c>
      <c r="G17" s="427">
        <v>5455.0390000000007</v>
      </c>
      <c r="H17" s="490"/>
      <c r="I17" s="427">
        <v>9.9509999999999987</v>
      </c>
      <c r="J17" s="427"/>
      <c r="K17" s="429">
        <v>371.50200000000007</v>
      </c>
      <c r="L17" s="426">
        <f t="shared" si="4"/>
        <v>21901.71992</v>
      </c>
      <c r="M17" s="427">
        <f t="shared" si="4"/>
        <v>9313.5499999999975</v>
      </c>
      <c r="N17" s="430">
        <v>3049.5704000000001</v>
      </c>
      <c r="O17" s="430">
        <v>5951.155999999999</v>
      </c>
      <c r="P17" s="430">
        <v>18790.241419999998</v>
      </c>
      <c r="Q17" s="430">
        <v>3204.4949999999999</v>
      </c>
      <c r="R17" s="444"/>
      <c r="S17" s="430">
        <v>7.8010000000000002</v>
      </c>
      <c r="T17" s="430">
        <v>61.90809999999999</v>
      </c>
      <c r="U17" s="431">
        <v>150.09800000000001</v>
      </c>
      <c r="V17" s="426">
        <f t="shared" si="5"/>
        <v>13325.284361</v>
      </c>
      <c r="W17" s="427">
        <f t="shared" si="5"/>
        <v>7622.2970000000014</v>
      </c>
      <c r="X17" s="430">
        <v>2901.135276</v>
      </c>
      <c r="Y17" s="430">
        <v>3886.5000000000005</v>
      </c>
      <c r="Z17" s="430">
        <v>10395.396738000001</v>
      </c>
      <c r="AA17" s="430">
        <v>3633.03</v>
      </c>
      <c r="AB17" s="444">
        <v>0.24982699999999999</v>
      </c>
      <c r="AC17" s="430">
        <v>15.032999999999999</v>
      </c>
      <c r="AD17" s="430">
        <v>28.502520000000001</v>
      </c>
      <c r="AE17" s="431">
        <v>87.733999999999995</v>
      </c>
      <c r="AF17" s="426">
        <f t="shared" si="6"/>
        <v>12473.109807999999</v>
      </c>
      <c r="AG17" s="427">
        <f t="shared" si="6"/>
        <v>6815.4780000000001</v>
      </c>
      <c r="AH17" s="430">
        <v>2548.5085490000001</v>
      </c>
      <c r="AI17" s="430">
        <v>2975.884</v>
      </c>
      <c r="AJ17" s="430">
        <v>9820.0835000000006</v>
      </c>
      <c r="AK17" s="430">
        <v>3572.2760000000003</v>
      </c>
      <c r="AL17" s="444">
        <v>0.58375900000000003</v>
      </c>
      <c r="AM17" s="430">
        <v>147.25200000000001</v>
      </c>
      <c r="AN17" s="430">
        <v>103.934</v>
      </c>
      <c r="AO17" s="431">
        <v>120.066</v>
      </c>
      <c r="AP17" s="426">
        <f t="shared" si="7"/>
        <v>13990</v>
      </c>
      <c r="AQ17" s="427">
        <f t="shared" si="7"/>
        <v>11903</v>
      </c>
      <c r="AR17" s="428">
        <v>7957</v>
      </c>
      <c r="AS17" s="428">
        <v>8928</v>
      </c>
      <c r="AT17" s="428">
        <v>5690</v>
      </c>
      <c r="AU17" s="428">
        <v>2552</v>
      </c>
      <c r="AV17" s="428"/>
      <c r="AW17" s="428">
        <v>123</v>
      </c>
      <c r="AX17" s="428">
        <v>343</v>
      </c>
      <c r="AY17" s="432">
        <v>300</v>
      </c>
      <c r="AZ17" s="433">
        <f t="shared" si="8"/>
        <v>13462.749296</v>
      </c>
      <c r="BA17" s="430">
        <f t="shared" si="8"/>
        <v>27411.985999999997</v>
      </c>
      <c r="BB17" s="430">
        <v>8142.6547270000001</v>
      </c>
      <c r="BC17" s="430">
        <v>15056.040999999999</v>
      </c>
      <c r="BD17" s="430">
        <v>5293.3506040000002</v>
      </c>
      <c r="BE17" s="430">
        <v>2158.3899999999994</v>
      </c>
      <c r="BF17" s="430">
        <v>3.3999649999999999</v>
      </c>
      <c r="BG17" s="430">
        <v>10138.252</v>
      </c>
      <c r="BH17" s="430">
        <v>23.344000000000001</v>
      </c>
      <c r="BI17" s="430">
        <v>50.520999999999994</v>
      </c>
      <c r="BJ17" s="440"/>
      <c r="BK17" s="431">
        <v>8.782</v>
      </c>
      <c r="BL17" s="433">
        <f t="shared" si="26"/>
        <v>10201.691000000004</v>
      </c>
      <c r="BM17" s="430">
        <f t="shared" si="26"/>
        <v>13977.581999999999</v>
      </c>
      <c r="BN17" s="488">
        <v>8544.3080000000045</v>
      </c>
      <c r="BO17" s="488">
        <v>12090.165999999997</v>
      </c>
      <c r="BP17" s="488">
        <v>1655.4930000000002</v>
      </c>
      <c r="BQ17" s="488">
        <v>1822.019</v>
      </c>
      <c r="BR17" s="488"/>
      <c r="BS17" s="488">
        <v>14.492999999999999</v>
      </c>
      <c r="BT17" s="488">
        <v>1.8900000000000001</v>
      </c>
      <c r="BU17" s="488">
        <v>50.904000000000003</v>
      </c>
      <c r="BV17" s="440"/>
      <c r="BW17" s="489"/>
      <c r="BX17" s="433">
        <f t="shared" si="10"/>
        <v>48131.053</v>
      </c>
      <c r="BY17" s="430">
        <f t="shared" si="10"/>
        <v>23163.926999999996</v>
      </c>
      <c r="BZ17" s="435">
        <v>17936.928999999996</v>
      </c>
      <c r="CA17" s="435">
        <v>14753.330999999998</v>
      </c>
      <c r="CB17" s="435">
        <v>28974.286000000004</v>
      </c>
      <c r="CC17" s="435">
        <v>6943.5519999999997</v>
      </c>
      <c r="CD17" s="441">
        <v>0.22999999999999998</v>
      </c>
      <c r="CE17" s="435">
        <v>25.012999999999998</v>
      </c>
      <c r="CF17" s="435">
        <v>26.783000000000001</v>
      </c>
      <c r="CG17" s="435">
        <v>19.776999999999997</v>
      </c>
      <c r="CH17" s="435">
        <v>1192.825</v>
      </c>
      <c r="CI17" s="436">
        <v>1422.2539999999999</v>
      </c>
      <c r="CJ17" s="433">
        <f t="shared" si="11"/>
        <v>22297.788</v>
      </c>
      <c r="CK17" s="430">
        <f t="shared" si="11"/>
        <v>24650.523000000001</v>
      </c>
      <c r="CL17" s="435">
        <v>14902.853999999999</v>
      </c>
      <c r="CM17" s="435">
        <v>19957.645</v>
      </c>
      <c r="CN17" s="435">
        <v>6385.6590000000006</v>
      </c>
      <c r="CO17" s="435">
        <v>3404.4479999999999</v>
      </c>
      <c r="CP17" s="441">
        <v>0.221</v>
      </c>
      <c r="CQ17" s="435">
        <v>36.86</v>
      </c>
      <c r="CR17" s="435">
        <v>1.083</v>
      </c>
      <c r="CS17" s="435">
        <v>10.781000000000001</v>
      </c>
      <c r="CT17" s="435">
        <v>1007.9709999999999</v>
      </c>
      <c r="CU17" s="436">
        <v>1240.789</v>
      </c>
      <c r="CV17" s="433">
        <f t="shared" si="12"/>
        <v>56786.516000000003</v>
      </c>
      <c r="CW17" s="430">
        <f t="shared" si="13"/>
        <v>28739.071</v>
      </c>
      <c r="CX17" s="437">
        <v>12858.202000000005</v>
      </c>
      <c r="CY17" s="437">
        <v>15621.798000000001</v>
      </c>
      <c r="CZ17" s="437">
        <v>41280.076999999997</v>
      </c>
      <c r="DA17" s="437">
        <v>11517.822</v>
      </c>
      <c r="DB17" s="437">
        <v>0.33200000000000007</v>
      </c>
      <c r="DC17" s="437">
        <v>93.55</v>
      </c>
      <c r="DD17" s="437">
        <v>5.2569999999999997</v>
      </c>
      <c r="DE17" s="437">
        <v>18.28</v>
      </c>
      <c r="DF17" s="437">
        <v>2642.6480000000001</v>
      </c>
      <c r="DG17" s="437">
        <v>1487.6210000000003</v>
      </c>
      <c r="DH17" s="439">
        <f t="shared" si="14"/>
        <v>241070.39138500005</v>
      </c>
      <c r="DI17" s="435">
        <f t="shared" si="14"/>
        <v>169105.96999999997</v>
      </c>
      <c r="DJ17" s="435">
        <f t="shared" si="15"/>
        <v>83184.395952000006</v>
      </c>
      <c r="DK17" s="435">
        <f t="shared" si="16"/>
        <v>108892.58499999999</v>
      </c>
      <c r="DL17" s="435">
        <f t="shared" si="17"/>
        <v>152441.83326200003</v>
      </c>
      <c r="DM17" s="435">
        <f t="shared" si="18"/>
        <v>44263.070999999996</v>
      </c>
      <c r="DN17" s="435">
        <f t="shared" si="19"/>
        <v>5.0165510000000006</v>
      </c>
      <c r="DO17" s="435">
        <f t="shared" si="20"/>
        <v>10611.205000000002</v>
      </c>
      <c r="DP17" s="435">
        <f t="shared" si="21"/>
        <v>58.356999999999999</v>
      </c>
      <c r="DQ17" s="435">
        <f t="shared" si="22"/>
        <v>150.26300000000001</v>
      </c>
      <c r="DR17" s="435">
        <f t="shared" si="23"/>
        <v>5380.7886200000003</v>
      </c>
      <c r="DS17" s="436">
        <f t="shared" si="24"/>
        <v>5188.8459999999995</v>
      </c>
      <c r="DT17" s="385"/>
      <c r="DU17" s="74"/>
      <c r="DV17" s="74"/>
      <c r="DW17" s="74"/>
    </row>
    <row r="18" spans="1:127" x14ac:dyDescent="0.3">
      <c r="A18" s="442" t="s">
        <v>113</v>
      </c>
      <c r="B18" s="426">
        <f t="shared" si="3"/>
        <v>108096.37100000003</v>
      </c>
      <c r="C18" s="427">
        <f t="shared" si="3"/>
        <v>332890.30200000008</v>
      </c>
      <c r="D18" s="427">
        <v>37009.968000000001</v>
      </c>
      <c r="E18" s="427">
        <v>262687.91600000003</v>
      </c>
      <c r="F18" s="427">
        <v>70268.196000000025</v>
      </c>
      <c r="G18" s="427">
        <v>48270.755000000005</v>
      </c>
      <c r="H18" s="427">
        <v>228.85700000000008</v>
      </c>
      <c r="I18" s="427">
        <v>6849.0190000000002</v>
      </c>
      <c r="J18" s="427">
        <v>589.35</v>
      </c>
      <c r="K18" s="429">
        <v>15082.611999999999</v>
      </c>
      <c r="L18" s="426">
        <f t="shared" si="4"/>
        <v>136633.58595399998</v>
      </c>
      <c r="M18" s="427">
        <f t="shared" si="4"/>
        <v>370604.89500000002</v>
      </c>
      <c r="N18" s="430">
        <v>48818.232214000003</v>
      </c>
      <c r="O18" s="430">
        <v>153442.57</v>
      </c>
      <c r="P18" s="430">
        <v>86891.29555000001</v>
      </c>
      <c r="Q18" s="430">
        <v>209005.19799999997</v>
      </c>
      <c r="R18" s="430">
        <v>194.65789999999998</v>
      </c>
      <c r="S18" s="430">
        <v>3388.4430000000002</v>
      </c>
      <c r="T18" s="430">
        <v>729.40028999999993</v>
      </c>
      <c r="U18" s="431">
        <v>4768.6839999999993</v>
      </c>
      <c r="V18" s="426">
        <f t="shared" si="5"/>
        <v>131659.86297099997</v>
      </c>
      <c r="W18" s="427">
        <f t="shared" si="5"/>
        <v>145456.79</v>
      </c>
      <c r="X18" s="430">
        <v>36419.830503999983</v>
      </c>
      <c r="Y18" s="430">
        <v>92707.436000000002</v>
      </c>
      <c r="Z18" s="430">
        <v>94544.841332000011</v>
      </c>
      <c r="AA18" s="430">
        <v>47856.892000000007</v>
      </c>
      <c r="AB18" s="430">
        <v>127.51605499999999</v>
      </c>
      <c r="AC18" s="430">
        <v>2032.3919999999998</v>
      </c>
      <c r="AD18" s="430">
        <v>567.67507999999998</v>
      </c>
      <c r="AE18" s="431">
        <v>2860.07</v>
      </c>
      <c r="AF18" s="426">
        <f t="shared" si="6"/>
        <v>122590.14797000001</v>
      </c>
      <c r="AG18" s="427">
        <f t="shared" si="6"/>
        <v>130730.28200000001</v>
      </c>
      <c r="AH18" s="430">
        <v>34496.478842000011</v>
      </c>
      <c r="AI18" s="430">
        <v>80792.954000000012</v>
      </c>
      <c r="AJ18" s="430">
        <v>86918.327245000008</v>
      </c>
      <c r="AK18" s="430">
        <v>44401.328000000001</v>
      </c>
      <c r="AL18" s="430">
        <v>31.880268000000001</v>
      </c>
      <c r="AM18" s="430">
        <v>1860.2629999999999</v>
      </c>
      <c r="AN18" s="430">
        <v>1143.4616149999999</v>
      </c>
      <c r="AO18" s="431">
        <v>3675.7370000000001</v>
      </c>
      <c r="AP18" s="426">
        <f t="shared" si="7"/>
        <v>129919</v>
      </c>
      <c r="AQ18" s="427">
        <f t="shared" si="7"/>
        <v>137754</v>
      </c>
      <c r="AR18" s="428">
        <v>44817</v>
      </c>
      <c r="AS18" s="428">
        <v>92635</v>
      </c>
      <c r="AT18" s="428">
        <v>84581</v>
      </c>
      <c r="AU18" s="428">
        <v>39804</v>
      </c>
      <c r="AV18" s="428">
        <v>207</v>
      </c>
      <c r="AW18" s="428">
        <v>2882</v>
      </c>
      <c r="AX18" s="428">
        <v>314</v>
      </c>
      <c r="AY18" s="432">
        <v>2433</v>
      </c>
      <c r="AZ18" s="433">
        <f t="shared" si="8"/>
        <v>128755.00363700003</v>
      </c>
      <c r="BA18" s="430">
        <f t="shared" si="8"/>
        <v>126451.01399999997</v>
      </c>
      <c r="BB18" s="430">
        <v>30275.344087000012</v>
      </c>
      <c r="BC18" s="430">
        <v>71528.446999999986</v>
      </c>
      <c r="BD18" s="430">
        <v>98104.967912000007</v>
      </c>
      <c r="BE18" s="430">
        <v>49580.756999999998</v>
      </c>
      <c r="BF18" s="430">
        <v>29.822597999999999</v>
      </c>
      <c r="BG18" s="430">
        <v>2084.04</v>
      </c>
      <c r="BH18" s="430">
        <v>344.86903999999998</v>
      </c>
      <c r="BI18" s="430">
        <v>2987.4229999999998</v>
      </c>
      <c r="BJ18" s="440"/>
      <c r="BK18" s="431">
        <v>270.34700000000004</v>
      </c>
      <c r="BL18" s="433">
        <f t="shared" si="26"/>
        <v>157216.63900000005</v>
      </c>
      <c r="BM18" s="430">
        <f t="shared" si="26"/>
        <v>149960.86299999998</v>
      </c>
      <c r="BN18" s="488">
        <v>47978.916000000056</v>
      </c>
      <c r="BO18" s="488">
        <v>99069.940999999963</v>
      </c>
      <c r="BP18" s="488">
        <v>108702.18199999999</v>
      </c>
      <c r="BQ18" s="488">
        <v>43835.790000000015</v>
      </c>
      <c r="BR18" s="488">
        <v>39.106000000000009</v>
      </c>
      <c r="BS18" s="488">
        <v>2235.8449999999998</v>
      </c>
      <c r="BT18" s="488">
        <v>495.80499999999995</v>
      </c>
      <c r="BU18" s="488">
        <v>4569.1929999999993</v>
      </c>
      <c r="BV18" s="440">
        <v>0.63000000000000012</v>
      </c>
      <c r="BW18" s="489">
        <v>250.09399999999999</v>
      </c>
      <c r="BX18" s="433">
        <f t="shared" si="10"/>
        <v>144823.5</v>
      </c>
      <c r="BY18" s="430">
        <f t="shared" si="10"/>
        <v>165583.408</v>
      </c>
      <c r="BZ18" s="435">
        <v>54756.156000000003</v>
      </c>
      <c r="CA18" s="435">
        <v>110837.16100000001</v>
      </c>
      <c r="CB18" s="435">
        <v>84070.971000000005</v>
      </c>
      <c r="CC18" s="435">
        <v>42402.47</v>
      </c>
      <c r="CD18" s="435">
        <v>43.391999999999996</v>
      </c>
      <c r="CE18" s="435">
        <v>1695.2550000000001</v>
      </c>
      <c r="CF18" s="435">
        <v>548.86</v>
      </c>
      <c r="CG18" s="435">
        <v>4279.723</v>
      </c>
      <c r="CH18" s="435">
        <v>5404.1210000000001</v>
      </c>
      <c r="CI18" s="436">
        <v>6368.799</v>
      </c>
      <c r="CJ18" s="433">
        <f t="shared" si="11"/>
        <v>141319.943</v>
      </c>
      <c r="CK18" s="430">
        <f t="shared" si="11"/>
        <v>153810.11099999998</v>
      </c>
      <c r="CL18" s="435">
        <v>65200.759000000013</v>
      </c>
      <c r="CM18" s="435">
        <v>109277.806</v>
      </c>
      <c r="CN18" s="435">
        <v>69988.630999999994</v>
      </c>
      <c r="CO18" s="435">
        <v>30177.433000000001</v>
      </c>
      <c r="CP18" s="435">
        <v>55.837000000000003</v>
      </c>
      <c r="CQ18" s="435">
        <v>1969.759</v>
      </c>
      <c r="CR18" s="435">
        <v>679.952</v>
      </c>
      <c r="CS18" s="435">
        <v>4528.7430000000004</v>
      </c>
      <c r="CT18" s="435">
        <v>5394.7640000000001</v>
      </c>
      <c r="CU18" s="436">
        <v>7856.37</v>
      </c>
      <c r="CV18" s="433">
        <f t="shared" si="12"/>
        <v>143960.07099999988</v>
      </c>
      <c r="CW18" s="430">
        <f t="shared" si="13"/>
        <v>202223.10799999998</v>
      </c>
      <c r="CX18" s="437">
        <v>65916.896999999895</v>
      </c>
      <c r="CY18" s="437">
        <v>128941.307</v>
      </c>
      <c r="CZ18" s="437">
        <v>70630.972999999998</v>
      </c>
      <c r="DA18" s="437">
        <v>49909.883999999991</v>
      </c>
      <c r="DB18" s="437">
        <v>104.99500000000003</v>
      </c>
      <c r="DC18" s="437">
        <v>12783.250000000004</v>
      </c>
      <c r="DD18" s="437">
        <v>0.24200000000000002</v>
      </c>
      <c r="DE18" s="437">
        <v>24.286000000000001</v>
      </c>
      <c r="DF18" s="437">
        <v>7306.9640000000009</v>
      </c>
      <c r="DG18" s="437">
        <v>10564.380999999996</v>
      </c>
      <c r="DH18" s="439">
        <f t="shared" si="14"/>
        <v>1344974.1245320002</v>
      </c>
      <c r="DI18" s="435">
        <f t="shared" si="14"/>
        <v>1915464.773</v>
      </c>
      <c r="DJ18" s="435">
        <f t="shared" si="15"/>
        <v>465689.58164699998</v>
      </c>
      <c r="DK18" s="435">
        <f t="shared" si="16"/>
        <v>1201920.5380000002</v>
      </c>
      <c r="DL18" s="435">
        <f t="shared" si="17"/>
        <v>854701.38503900007</v>
      </c>
      <c r="DM18" s="435">
        <f t="shared" si="18"/>
        <v>605244.50699999987</v>
      </c>
      <c r="DN18" s="435">
        <f t="shared" si="19"/>
        <v>1063.0638210000002</v>
      </c>
      <c r="DO18" s="435">
        <f t="shared" si="20"/>
        <v>37780.266000000003</v>
      </c>
      <c r="DP18" s="435">
        <f t="shared" si="21"/>
        <v>2069.72804</v>
      </c>
      <c r="DQ18" s="435">
        <f t="shared" si="22"/>
        <v>16389.367999999999</v>
      </c>
      <c r="DR18" s="435">
        <f t="shared" si="23"/>
        <v>21450.365985</v>
      </c>
      <c r="DS18" s="436">
        <f t="shared" si="24"/>
        <v>54130.093999999997</v>
      </c>
      <c r="DT18" s="385"/>
      <c r="DU18" s="74"/>
      <c r="DV18" s="74"/>
      <c r="DW18" s="74"/>
    </row>
    <row r="19" spans="1:127" x14ac:dyDescent="0.3">
      <c r="A19" s="442" t="s">
        <v>80</v>
      </c>
      <c r="B19" s="426">
        <f t="shared" si="3"/>
        <v>2345631.4029999999</v>
      </c>
      <c r="C19" s="427">
        <f t="shared" si="3"/>
        <v>4885668.2669999963</v>
      </c>
      <c r="D19" s="427">
        <v>1314433.78</v>
      </c>
      <c r="E19" s="427">
        <v>3578700.6979999961</v>
      </c>
      <c r="F19" s="427">
        <v>1002268.388</v>
      </c>
      <c r="G19" s="427">
        <v>686243.60800000001</v>
      </c>
      <c r="H19" s="427">
        <v>704.90799999999797</v>
      </c>
      <c r="I19" s="427">
        <v>155692.065</v>
      </c>
      <c r="J19" s="427">
        <v>28224.326999999997</v>
      </c>
      <c r="K19" s="429">
        <v>465031.89600000007</v>
      </c>
      <c r="L19" s="426">
        <f t="shared" si="4"/>
        <v>2806858.1780669992</v>
      </c>
      <c r="M19" s="427">
        <f t="shared" si="4"/>
        <v>3928186.2539999885</v>
      </c>
      <c r="N19" s="430">
        <v>1279701.5397849991</v>
      </c>
      <c r="O19" s="430">
        <v>3208321.6579999891</v>
      </c>
      <c r="P19" s="430">
        <v>1477035.55155</v>
      </c>
      <c r="Q19" s="430">
        <v>333952.60700000002</v>
      </c>
      <c r="R19" s="430">
        <v>968.54670699999917</v>
      </c>
      <c r="S19" s="430">
        <v>187478.59</v>
      </c>
      <c r="T19" s="430">
        <v>49152.540025000002</v>
      </c>
      <c r="U19" s="431">
        <v>198433.39899999995</v>
      </c>
      <c r="V19" s="426">
        <f t="shared" si="5"/>
        <v>2681438.8333369996</v>
      </c>
      <c r="W19" s="427">
        <f t="shared" si="5"/>
        <v>3768961.2630000012</v>
      </c>
      <c r="X19" s="430">
        <v>1227615.1505509997</v>
      </c>
      <c r="Y19" s="430">
        <v>3250314.2850000011</v>
      </c>
      <c r="Z19" s="430">
        <v>1416659.1491080001</v>
      </c>
      <c r="AA19" s="430">
        <v>336214.17</v>
      </c>
      <c r="AB19" s="430">
        <v>780.26272099999892</v>
      </c>
      <c r="AC19" s="430">
        <v>108513.05099999998</v>
      </c>
      <c r="AD19" s="430">
        <v>36384.270957000008</v>
      </c>
      <c r="AE19" s="431">
        <v>73919.757000000012</v>
      </c>
      <c r="AF19" s="426">
        <f t="shared" si="6"/>
        <v>2128461.0225380003</v>
      </c>
      <c r="AG19" s="427">
        <f t="shared" si="6"/>
        <v>3625937.8360000015</v>
      </c>
      <c r="AH19" s="430">
        <v>1133916.2240730003</v>
      </c>
      <c r="AI19" s="430">
        <v>3159127.6290000016</v>
      </c>
      <c r="AJ19" s="430">
        <v>962858.43151999998</v>
      </c>
      <c r="AK19" s="430">
        <v>306397.01800000004</v>
      </c>
      <c r="AL19" s="430">
        <v>843.20052699999997</v>
      </c>
      <c r="AM19" s="430">
        <v>109993.681</v>
      </c>
      <c r="AN19" s="430">
        <v>30843.166418000012</v>
      </c>
      <c r="AO19" s="431">
        <v>50419.508000000002</v>
      </c>
      <c r="AP19" s="426">
        <f t="shared" si="7"/>
        <v>2219430</v>
      </c>
      <c r="AQ19" s="427">
        <f t="shared" si="7"/>
        <v>3524760</v>
      </c>
      <c r="AR19" s="428">
        <v>1134320</v>
      </c>
      <c r="AS19" s="428">
        <v>3009526</v>
      </c>
      <c r="AT19" s="428">
        <v>1074066</v>
      </c>
      <c r="AU19" s="428">
        <v>333487</v>
      </c>
      <c r="AV19" s="428">
        <v>980</v>
      </c>
      <c r="AW19" s="428">
        <v>111656</v>
      </c>
      <c r="AX19" s="428">
        <v>10064</v>
      </c>
      <c r="AY19" s="432">
        <v>70091</v>
      </c>
      <c r="AZ19" s="433">
        <f t="shared" si="8"/>
        <v>2183770.184622997</v>
      </c>
      <c r="BA19" s="430">
        <f t="shared" si="8"/>
        <v>3610762.6800000025</v>
      </c>
      <c r="BB19" s="430">
        <v>1113421.1636399971</v>
      </c>
      <c r="BC19" s="430">
        <v>3122968.3270000028</v>
      </c>
      <c r="BD19" s="430">
        <v>1061732.3187739998</v>
      </c>
      <c r="BE19" s="430">
        <v>341053.59600000002</v>
      </c>
      <c r="BF19" s="430">
        <v>739.1912490000002</v>
      </c>
      <c r="BG19" s="430">
        <v>133278.34899999999</v>
      </c>
      <c r="BH19" s="430">
        <v>7809.1069210000005</v>
      </c>
      <c r="BI19" s="430">
        <v>8161.5710000000008</v>
      </c>
      <c r="BJ19" s="430">
        <v>68.404039000000012</v>
      </c>
      <c r="BK19" s="431">
        <v>5300.8369999999995</v>
      </c>
      <c r="BL19" s="433">
        <f t="shared" si="26"/>
        <v>2404355.1249999888</v>
      </c>
      <c r="BM19" s="430">
        <f t="shared" si="26"/>
        <v>3856894.3860000027</v>
      </c>
      <c r="BN19" s="488">
        <v>1157596.1709999889</v>
      </c>
      <c r="BO19" s="488">
        <v>3271706.4980000025</v>
      </c>
      <c r="BP19" s="488">
        <v>1236099.264</v>
      </c>
      <c r="BQ19" s="488">
        <v>387422.99499999988</v>
      </c>
      <c r="BR19" s="488">
        <v>536.03399999999976</v>
      </c>
      <c r="BS19" s="488">
        <v>180943.01799999995</v>
      </c>
      <c r="BT19" s="488">
        <v>9987.1629999999968</v>
      </c>
      <c r="BU19" s="488">
        <v>10888.539000000004</v>
      </c>
      <c r="BV19" s="488">
        <v>136.49299999999999</v>
      </c>
      <c r="BW19" s="489">
        <v>5933.336000000003</v>
      </c>
      <c r="BX19" s="433">
        <f t="shared" si="10"/>
        <v>2651841.9049999928</v>
      </c>
      <c r="BY19" s="430">
        <f t="shared" si="10"/>
        <v>4459218.2200000025</v>
      </c>
      <c r="BZ19" s="435">
        <v>1252716.1899999927</v>
      </c>
      <c r="CA19" s="435">
        <v>3556862.8540000021</v>
      </c>
      <c r="CB19" s="435">
        <v>1122390.5489999999</v>
      </c>
      <c r="CC19" s="435">
        <v>360784.20599999995</v>
      </c>
      <c r="CD19" s="435">
        <v>644.71699999999896</v>
      </c>
      <c r="CE19" s="435">
        <v>197507.09400000001</v>
      </c>
      <c r="CF19" s="435">
        <v>16377.933999999999</v>
      </c>
      <c r="CG19" s="435">
        <v>11482.898999999999</v>
      </c>
      <c r="CH19" s="435">
        <v>259712.51500000001</v>
      </c>
      <c r="CI19" s="436">
        <v>332581.16699999996</v>
      </c>
      <c r="CJ19" s="433">
        <f t="shared" si="11"/>
        <v>2555244.62</v>
      </c>
      <c r="CK19" s="430">
        <f t="shared" si="11"/>
        <v>4730112.8139999993</v>
      </c>
      <c r="CL19" s="435">
        <v>1336496.1579999998</v>
      </c>
      <c r="CM19" s="435">
        <v>3857750.7579999999</v>
      </c>
      <c r="CN19" s="435">
        <v>908658.99000000011</v>
      </c>
      <c r="CO19" s="435">
        <v>266966.22100000002</v>
      </c>
      <c r="CP19" s="435">
        <v>786.72799999999995</v>
      </c>
      <c r="CQ19" s="435">
        <v>228611.13200000001</v>
      </c>
      <c r="CR19" s="435">
        <v>7008.3159999999998</v>
      </c>
      <c r="CS19" s="435">
        <v>8572.9490000000005</v>
      </c>
      <c r="CT19" s="435">
        <v>302294.42800000001</v>
      </c>
      <c r="CU19" s="436">
        <v>368211.75400000002</v>
      </c>
      <c r="CV19" s="433">
        <f t="shared" si="12"/>
        <v>2714148.0589999845</v>
      </c>
      <c r="CW19" s="430">
        <f t="shared" si="13"/>
        <v>5105078.3620000016</v>
      </c>
      <c r="CX19" s="437">
        <v>1385203.5099999849</v>
      </c>
      <c r="CY19" s="437">
        <v>4033796.4360000021</v>
      </c>
      <c r="CZ19" s="437">
        <v>1022585.015</v>
      </c>
      <c r="DA19" s="437">
        <v>321752.82199999999</v>
      </c>
      <c r="DB19" s="437">
        <v>829.65699999999867</v>
      </c>
      <c r="DC19" s="437">
        <v>281945.56100000016</v>
      </c>
      <c r="DD19" s="437">
        <v>21308.657999999999</v>
      </c>
      <c r="DE19" s="437">
        <v>17532.61</v>
      </c>
      <c r="DF19" s="437">
        <v>284221.21899999969</v>
      </c>
      <c r="DG19" s="437">
        <v>450050.93299999973</v>
      </c>
      <c r="DH19" s="439">
        <f t="shared" si="14"/>
        <v>24691179.330564965</v>
      </c>
      <c r="DI19" s="435">
        <f t="shared" si="14"/>
        <v>41495580.082000002</v>
      </c>
      <c r="DJ19" s="435">
        <f t="shared" si="15"/>
        <v>12335419.887048962</v>
      </c>
      <c r="DK19" s="435">
        <f t="shared" si="16"/>
        <v>34049075.142999999</v>
      </c>
      <c r="DL19" s="435">
        <f t="shared" si="17"/>
        <v>11284353.656952001</v>
      </c>
      <c r="DM19" s="435">
        <f t="shared" si="18"/>
        <v>3674274.2429999998</v>
      </c>
      <c r="DN19" s="435">
        <f t="shared" si="19"/>
        <v>7813.2452039999935</v>
      </c>
      <c r="DO19" s="435">
        <f t="shared" si="20"/>
        <v>1695618.5410000002</v>
      </c>
      <c r="DP19" s="435">
        <f t="shared" si="21"/>
        <v>62491.177920999995</v>
      </c>
      <c r="DQ19" s="435">
        <f t="shared" si="22"/>
        <v>56638.568000000007</v>
      </c>
      <c r="DR19" s="435">
        <f t="shared" si="23"/>
        <v>1001101.3634389996</v>
      </c>
      <c r="DS19" s="436">
        <f t="shared" si="24"/>
        <v>2019973.5869999998</v>
      </c>
      <c r="DT19" s="385"/>
      <c r="DU19" s="74"/>
      <c r="DV19" s="74"/>
      <c r="DW19" s="74"/>
    </row>
    <row r="20" spans="1:127" x14ac:dyDescent="0.3">
      <c r="A20" s="442" t="s">
        <v>114</v>
      </c>
      <c r="B20" s="426">
        <f t="shared" si="3"/>
        <v>47865.142000000007</v>
      </c>
      <c r="C20" s="427">
        <f t="shared" si="3"/>
        <v>105780.76700000002</v>
      </c>
      <c r="D20" s="427">
        <v>26465.098000000002</v>
      </c>
      <c r="E20" s="427">
        <v>64509.111000000004</v>
      </c>
      <c r="F20" s="427">
        <v>21386.531999999999</v>
      </c>
      <c r="G20" s="427">
        <v>35689.025000000009</v>
      </c>
      <c r="H20" s="427">
        <v>12.94</v>
      </c>
      <c r="I20" s="427">
        <v>1566.83</v>
      </c>
      <c r="J20" s="427">
        <v>0.57200000000000006</v>
      </c>
      <c r="K20" s="429">
        <v>4015.8009999999999</v>
      </c>
      <c r="L20" s="426">
        <f t="shared" si="4"/>
        <v>77715.946029999992</v>
      </c>
      <c r="M20" s="427">
        <f t="shared" si="4"/>
        <v>95622.275999999998</v>
      </c>
      <c r="N20" s="430">
        <v>23245.94949000001</v>
      </c>
      <c r="O20" s="430">
        <v>60784.257999999994</v>
      </c>
      <c r="P20" s="430">
        <v>54098.964379999998</v>
      </c>
      <c r="Q20" s="430">
        <v>31766.259000000002</v>
      </c>
      <c r="R20" s="430">
        <v>24.287290000000002</v>
      </c>
      <c r="S20" s="430">
        <v>1854.3610000000001</v>
      </c>
      <c r="T20" s="430">
        <v>346.74487000000005</v>
      </c>
      <c r="U20" s="431">
        <v>1217.3980000000001</v>
      </c>
      <c r="V20" s="426">
        <f t="shared" si="5"/>
        <v>34480.605930999998</v>
      </c>
      <c r="W20" s="427">
        <f t="shared" si="5"/>
        <v>88064.097999999984</v>
      </c>
      <c r="X20" s="430">
        <v>24045.460641000009</v>
      </c>
      <c r="Y20" s="430">
        <v>67553.130999999994</v>
      </c>
      <c r="Z20" s="430">
        <v>10019.403906</v>
      </c>
      <c r="AA20" s="430">
        <v>17135.008999999995</v>
      </c>
      <c r="AB20" s="430">
        <v>16.076999000000001</v>
      </c>
      <c r="AC20" s="430">
        <v>1876.723</v>
      </c>
      <c r="AD20" s="430">
        <v>399.66438500000004</v>
      </c>
      <c r="AE20" s="431">
        <v>1499.2350000000001</v>
      </c>
      <c r="AF20" s="426">
        <f t="shared" si="6"/>
        <v>48118.551899000013</v>
      </c>
      <c r="AG20" s="427">
        <f t="shared" si="6"/>
        <v>111435.443</v>
      </c>
      <c r="AH20" s="430">
        <v>35457.170662000011</v>
      </c>
      <c r="AI20" s="430">
        <v>85818.131000000008</v>
      </c>
      <c r="AJ20" s="430">
        <v>12207.657177000001</v>
      </c>
      <c r="AK20" s="430">
        <v>23240.839</v>
      </c>
      <c r="AL20" s="430">
        <v>9.0088950000000008</v>
      </c>
      <c r="AM20" s="430">
        <v>1101.2220000000002</v>
      </c>
      <c r="AN20" s="430">
        <v>444.71516500000001</v>
      </c>
      <c r="AO20" s="431">
        <v>1275.251</v>
      </c>
      <c r="AP20" s="426">
        <f t="shared" si="7"/>
        <v>49347</v>
      </c>
      <c r="AQ20" s="427">
        <f t="shared" si="7"/>
        <v>109773</v>
      </c>
      <c r="AR20" s="428">
        <v>32368</v>
      </c>
      <c r="AS20" s="428">
        <v>87007</v>
      </c>
      <c r="AT20" s="428">
        <v>16955</v>
      </c>
      <c r="AU20" s="428">
        <v>22512</v>
      </c>
      <c r="AV20" s="428">
        <v>22</v>
      </c>
      <c r="AW20" s="428">
        <v>200</v>
      </c>
      <c r="AX20" s="428">
        <v>2</v>
      </c>
      <c r="AY20" s="432">
        <v>54</v>
      </c>
      <c r="AZ20" s="433">
        <f t="shared" si="8"/>
        <v>56119.378949999998</v>
      </c>
      <c r="BA20" s="430">
        <f t="shared" si="8"/>
        <v>115549.96799999999</v>
      </c>
      <c r="BB20" s="430">
        <v>28370.502122999998</v>
      </c>
      <c r="BC20" s="430">
        <v>82290.337</v>
      </c>
      <c r="BD20" s="430">
        <v>27720.691440000002</v>
      </c>
      <c r="BE20" s="430">
        <v>32801.650999999998</v>
      </c>
      <c r="BF20" s="430">
        <v>6.7451370000000006</v>
      </c>
      <c r="BG20" s="430">
        <v>223.37899999999999</v>
      </c>
      <c r="BH20" s="430">
        <v>21.440249999999999</v>
      </c>
      <c r="BI20" s="430">
        <v>227.71799999999999</v>
      </c>
      <c r="BJ20" s="440"/>
      <c r="BK20" s="431">
        <v>6.883</v>
      </c>
      <c r="BL20" s="433">
        <f t="shared" si="26"/>
        <v>60815.624000000011</v>
      </c>
      <c r="BM20" s="430">
        <f t="shared" si="26"/>
        <v>107567.62899999997</v>
      </c>
      <c r="BN20" s="488">
        <v>25030.056000000011</v>
      </c>
      <c r="BO20" s="488">
        <v>86768.850999999995</v>
      </c>
      <c r="BP20" s="488">
        <v>35780.51</v>
      </c>
      <c r="BQ20" s="488">
        <v>20626.027999999998</v>
      </c>
      <c r="BR20" s="488">
        <v>1.8199999999999974</v>
      </c>
      <c r="BS20" s="488">
        <v>92.677000000000007</v>
      </c>
      <c r="BT20" s="488">
        <v>3.238</v>
      </c>
      <c r="BU20" s="488">
        <v>75.715000000000003</v>
      </c>
      <c r="BV20" s="440"/>
      <c r="BW20" s="489">
        <v>4.3580000000000005</v>
      </c>
      <c r="BX20" s="433">
        <f t="shared" si="10"/>
        <v>53915.440999999999</v>
      </c>
      <c r="BY20" s="430">
        <f t="shared" si="10"/>
        <v>126468.70900000002</v>
      </c>
      <c r="BZ20" s="435">
        <v>29147.058000000012</v>
      </c>
      <c r="CA20" s="435">
        <v>97225.788000000015</v>
      </c>
      <c r="CB20" s="435">
        <v>22350.954999999998</v>
      </c>
      <c r="CC20" s="435">
        <v>22239.955000000002</v>
      </c>
      <c r="CD20" s="435">
        <v>19.164000000000001</v>
      </c>
      <c r="CE20" s="435">
        <v>184.922</v>
      </c>
      <c r="CF20" s="435">
        <v>4.3000000000000003E-2</v>
      </c>
      <c r="CG20" s="435">
        <v>2.1430000000000002</v>
      </c>
      <c r="CH20" s="435">
        <v>2398.221</v>
      </c>
      <c r="CI20" s="436">
        <v>6815.9009999999998</v>
      </c>
      <c r="CJ20" s="433">
        <f t="shared" si="11"/>
        <v>48248.281999999999</v>
      </c>
      <c r="CK20" s="430">
        <f t="shared" si="11"/>
        <v>146133.986</v>
      </c>
      <c r="CL20" s="435">
        <v>25213.353999999999</v>
      </c>
      <c r="CM20" s="435">
        <v>111344.379</v>
      </c>
      <c r="CN20" s="435">
        <v>20355.543000000001</v>
      </c>
      <c r="CO20" s="435">
        <v>22130.264999999999</v>
      </c>
      <c r="CP20" s="435">
        <v>12.123999999999999</v>
      </c>
      <c r="CQ20" s="435">
        <v>548.32799999999997</v>
      </c>
      <c r="CR20" s="435">
        <v>10.119</v>
      </c>
      <c r="CS20" s="435">
        <v>146.571</v>
      </c>
      <c r="CT20" s="435">
        <v>2657.1419999999998</v>
      </c>
      <c r="CU20" s="436">
        <v>11964.442999999999</v>
      </c>
      <c r="CV20" s="433">
        <f t="shared" si="12"/>
        <v>38727.56700000001</v>
      </c>
      <c r="CW20" s="430">
        <f t="shared" si="13"/>
        <v>131672.57</v>
      </c>
      <c r="CX20" s="437">
        <v>25509.90700000001</v>
      </c>
      <c r="CY20" s="437">
        <v>103953.644</v>
      </c>
      <c r="CZ20" s="437">
        <v>10922.213999999996</v>
      </c>
      <c r="DA20" s="437">
        <v>17211.958000000002</v>
      </c>
      <c r="DB20" s="437">
        <v>2.2710000000000004</v>
      </c>
      <c r="DC20" s="437">
        <v>384.00099999999992</v>
      </c>
      <c r="DD20" s="437">
        <v>18.416999999999998</v>
      </c>
      <c r="DE20" s="437">
        <v>129.833</v>
      </c>
      <c r="DF20" s="437">
        <v>2274.7580000000003</v>
      </c>
      <c r="DG20" s="437">
        <v>9993.1340000000037</v>
      </c>
      <c r="DH20" s="439">
        <f t="shared" si="14"/>
        <v>515353.53881000011</v>
      </c>
      <c r="DI20" s="435">
        <f t="shared" si="14"/>
        <v>1138068.446</v>
      </c>
      <c r="DJ20" s="435">
        <f t="shared" si="15"/>
        <v>274852.5559160001</v>
      </c>
      <c r="DK20" s="435">
        <f t="shared" si="16"/>
        <v>847254.63</v>
      </c>
      <c r="DL20" s="435">
        <f t="shared" si="17"/>
        <v>231797.47090300001</v>
      </c>
      <c r="DM20" s="435">
        <f t="shared" si="18"/>
        <v>245352.98900000003</v>
      </c>
      <c r="DN20" s="435">
        <f t="shared" si="19"/>
        <v>126.437321</v>
      </c>
      <c r="DO20" s="435">
        <f t="shared" si="20"/>
        <v>8032.4429999999993</v>
      </c>
      <c r="DP20" s="435">
        <f t="shared" si="21"/>
        <v>53.257249999999999</v>
      </c>
      <c r="DQ20" s="435">
        <f t="shared" si="22"/>
        <v>581.9799999999999</v>
      </c>
      <c r="DR20" s="435">
        <f t="shared" si="23"/>
        <v>8523.8174199999994</v>
      </c>
      <c r="DS20" s="436">
        <f t="shared" si="24"/>
        <v>36846.404000000002</v>
      </c>
      <c r="DT20" s="385"/>
      <c r="DU20" s="74"/>
      <c r="DV20" s="74"/>
      <c r="DW20" s="74"/>
    </row>
    <row r="21" spans="1:127" ht="14.55" x14ac:dyDescent="0.35">
      <c r="A21" s="442" t="s">
        <v>115</v>
      </c>
      <c r="B21" s="426">
        <f t="shared" si="3"/>
        <v>49330.985999999997</v>
      </c>
      <c r="C21" s="427">
        <f t="shared" si="3"/>
        <v>234060.236</v>
      </c>
      <c r="D21" s="427">
        <v>23231.577000000001</v>
      </c>
      <c r="E21" s="427">
        <v>225900.70699999999</v>
      </c>
      <c r="F21" s="427">
        <v>26078.529000000002</v>
      </c>
      <c r="G21" s="427">
        <v>5054.49</v>
      </c>
      <c r="H21" s="427">
        <v>20.88</v>
      </c>
      <c r="I21" s="427">
        <v>2220.8629999999998</v>
      </c>
      <c r="J21" s="427"/>
      <c r="K21" s="429">
        <v>884.17600000000004</v>
      </c>
      <c r="L21" s="426">
        <f t="shared" si="4"/>
        <v>56945.676671000008</v>
      </c>
      <c r="M21" s="427">
        <f t="shared" si="4"/>
        <v>234464.79999999996</v>
      </c>
      <c r="N21" s="430">
        <v>22948.504483999997</v>
      </c>
      <c r="O21" s="430">
        <v>226737.86299999998</v>
      </c>
      <c r="P21" s="430">
        <v>33785.035000000011</v>
      </c>
      <c r="Q21" s="430">
        <v>4976.8450000000003</v>
      </c>
      <c r="R21" s="430">
        <v>21.348296999999999</v>
      </c>
      <c r="S21" s="430">
        <v>2428.857</v>
      </c>
      <c r="T21" s="430">
        <v>190.78889000000001</v>
      </c>
      <c r="U21" s="431">
        <v>321.23500000000001</v>
      </c>
      <c r="V21" s="426">
        <f t="shared" si="5"/>
        <v>25640.881927999995</v>
      </c>
      <c r="W21" s="427">
        <f t="shared" si="5"/>
        <v>263935.20600000001</v>
      </c>
      <c r="X21" s="430">
        <v>24951.407069999997</v>
      </c>
      <c r="Y21" s="430">
        <v>259489.33100000003</v>
      </c>
      <c r="Z21" s="430">
        <v>4.0709999999999997</v>
      </c>
      <c r="AA21" s="430">
        <v>10.563000000000001</v>
      </c>
      <c r="AB21" s="430">
        <v>23.477678000000001</v>
      </c>
      <c r="AC21" s="430">
        <v>1973.1789999999999</v>
      </c>
      <c r="AD21" s="430">
        <v>661.92617999999993</v>
      </c>
      <c r="AE21" s="431">
        <v>2462.1329999999998</v>
      </c>
      <c r="AF21" s="426">
        <f t="shared" si="6"/>
        <v>26858.797656999999</v>
      </c>
      <c r="AG21" s="427">
        <f t="shared" si="6"/>
        <v>224431.08900000001</v>
      </c>
      <c r="AH21" s="430">
        <v>26483.132428999998</v>
      </c>
      <c r="AI21" s="430">
        <v>219956.644</v>
      </c>
      <c r="AJ21" s="430">
        <v>247.50737999999998</v>
      </c>
      <c r="AK21" s="430">
        <v>134.46600000000001</v>
      </c>
      <c r="AL21" s="430">
        <v>11.804787000000001</v>
      </c>
      <c r="AM21" s="430">
        <v>3344.7900000000004</v>
      </c>
      <c r="AN21" s="430">
        <v>116.35306100000001</v>
      </c>
      <c r="AO21" s="431">
        <v>995.18900000000008</v>
      </c>
      <c r="AP21" s="426">
        <f t="shared" si="7"/>
        <v>39862</v>
      </c>
      <c r="AQ21" s="427">
        <f t="shared" si="7"/>
        <v>234309</v>
      </c>
      <c r="AR21" s="428">
        <v>24679</v>
      </c>
      <c r="AS21" s="428">
        <v>222708</v>
      </c>
      <c r="AT21" s="428">
        <v>15116</v>
      </c>
      <c r="AU21" s="428">
        <v>3535</v>
      </c>
      <c r="AV21" s="428">
        <v>43</v>
      </c>
      <c r="AW21" s="428">
        <v>7975</v>
      </c>
      <c r="AX21" s="428">
        <v>24</v>
      </c>
      <c r="AY21" s="432">
        <v>91</v>
      </c>
      <c r="AZ21" s="433">
        <f t="shared" si="8"/>
        <v>25811.582091999997</v>
      </c>
      <c r="BA21" s="430">
        <f t="shared" si="8"/>
        <v>204366.465</v>
      </c>
      <c r="BB21" s="430">
        <v>24003.944871</v>
      </c>
      <c r="BC21" s="430">
        <v>192249.40400000001</v>
      </c>
      <c r="BD21" s="430">
        <v>1730.0016400000002</v>
      </c>
      <c r="BE21" s="430">
        <v>3918.864</v>
      </c>
      <c r="BF21" s="430">
        <v>47.715180999999994</v>
      </c>
      <c r="BG21" s="430">
        <v>8154.3909999999996</v>
      </c>
      <c r="BH21" s="430">
        <v>29.920400000000001</v>
      </c>
      <c r="BI21" s="430">
        <v>40.739999999999995</v>
      </c>
      <c r="BJ21" s="440"/>
      <c r="BK21" s="431">
        <v>3.0659999999999998</v>
      </c>
      <c r="BL21" s="433">
        <f t="shared" si="26"/>
        <v>29568.660000000014</v>
      </c>
      <c r="BM21" s="430">
        <f t="shared" si="26"/>
        <v>238957.6399999999</v>
      </c>
      <c r="BN21" s="488">
        <v>25618.262000000013</v>
      </c>
      <c r="BO21" s="488">
        <v>214072.58099999992</v>
      </c>
      <c r="BP21" s="488">
        <v>3854.0650000000001</v>
      </c>
      <c r="BQ21" s="488">
        <v>16121.938000000002</v>
      </c>
      <c r="BR21" s="488">
        <v>68.328000000000003</v>
      </c>
      <c r="BS21" s="488">
        <v>8693.2629999999972</v>
      </c>
      <c r="BT21" s="488">
        <v>28.004999999999999</v>
      </c>
      <c r="BU21" s="488">
        <v>57.326999999999998</v>
      </c>
      <c r="BV21" s="440"/>
      <c r="BW21" s="489">
        <v>12.530999999999999</v>
      </c>
      <c r="BX21" s="433">
        <f t="shared" si="10"/>
        <v>77001.879000000015</v>
      </c>
      <c r="BY21" s="430">
        <f t="shared" si="10"/>
        <v>267175.52000000008</v>
      </c>
      <c r="BZ21" s="435">
        <v>33003.45900000001</v>
      </c>
      <c r="CA21" s="435">
        <v>223565.51200000008</v>
      </c>
      <c r="CB21" s="435">
        <v>43334.323000000004</v>
      </c>
      <c r="CC21" s="435">
        <v>26204.566999999995</v>
      </c>
      <c r="CD21" s="435">
        <v>46.831000000000003</v>
      </c>
      <c r="CE21" s="435">
        <v>9787.9790000000012</v>
      </c>
      <c r="CF21" s="435">
        <v>0.68700000000000006</v>
      </c>
      <c r="CG21" s="435">
        <v>6.4329999999999998</v>
      </c>
      <c r="CH21" s="435">
        <v>616.57899999999995</v>
      </c>
      <c r="CI21" s="436">
        <v>7611.0290000000005</v>
      </c>
      <c r="CJ21" s="433">
        <f t="shared" si="11"/>
        <v>43394.857000000011</v>
      </c>
      <c r="CK21" s="430">
        <f t="shared" si="11"/>
        <v>329875.8569999999</v>
      </c>
      <c r="CL21" s="435">
        <v>34691.647000000004</v>
      </c>
      <c r="CM21" s="435">
        <v>287221.79499999998</v>
      </c>
      <c r="CN21" s="435">
        <v>6809.8789999999999</v>
      </c>
      <c r="CO21" s="435">
        <v>20267.762999999999</v>
      </c>
      <c r="CP21" s="435">
        <v>37.515999999999998</v>
      </c>
      <c r="CQ21" s="435">
        <v>12120.496999999999</v>
      </c>
      <c r="CR21" s="435">
        <v>53.497</v>
      </c>
      <c r="CS21" s="435">
        <v>202.023</v>
      </c>
      <c r="CT21" s="435">
        <v>1802.318</v>
      </c>
      <c r="CU21" s="436">
        <v>10063.779</v>
      </c>
      <c r="CV21" s="433">
        <f t="shared" si="12"/>
        <v>47281.097999999991</v>
      </c>
      <c r="CW21" s="430">
        <f t="shared" si="13"/>
        <v>391519.37299999991</v>
      </c>
      <c r="CX21" s="437">
        <v>36861.243999999999</v>
      </c>
      <c r="CY21" s="437">
        <v>330632.49699999992</v>
      </c>
      <c r="CZ21" s="437">
        <v>9370.2350000000006</v>
      </c>
      <c r="DA21" s="437">
        <v>34528.26</v>
      </c>
      <c r="DB21" s="437">
        <v>42.466999999999999</v>
      </c>
      <c r="DC21" s="437">
        <v>13246.619000000001</v>
      </c>
      <c r="DD21" s="437">
        <v>3.306</v>
      </c>
      <c r="DE21" s="437">
        <v>614.31600000000014</v>
      </c>
      <c r="DF21" s="437">
        <v>1003.846</v>
      </c>
      <c r="DG21" s="437">
        <v>12497.681000000004</v>
      </c>
      <c r="DH21" s="439">
        <f t="shared" si="14"/>
        <v>421696.41834800004</v>
      </c>
      <c r="DI21" s="435">
        <f t="shared" si="14"/>
        <v>2623095.1860000002</v>
      </c>
      <c r="DJ21" s="435">
        <f t="shared" si="15"/>
        <v>276472.17785400001</v>
      </c>
      <c r="DK21" s="435">
        <f t="shared" si="16"/>
        <v>2402534.3339999998</v>
      </c>
      <c r="DL21" s="435">
        <f t="shared" si="17"/>
        <v>140329.64602000004</v>
      </c>
      <c r="DM21" s="435">
        <f t="shared" si="18"/>
        <v>114752.75599999999</v>
      </c>
      <c r="DN21" s="435">
        <f t="shared" si="19"/>
        <v>363.36794300000003</v>
      </c>
      <c r="DO21" s="435">
        <f t="shared" si="20"/>
        <v>69945.437999999995</v>
      </c>
      <c r="DP21" s="435">
        <f t="shared" si="21"/>
        <v>115.41539999999999</v>
      </c>
      <c r="DQ21" s="435">
        <f t="shared" si="22"/>
        <v>920.83900000000017</v>
      </c>
      <c r="DR21" s="435">
        <f t="shared" si="23"/>
        <v>4415.8111310000004</v>
      </c>
      <c r="DS21" s="436">
        <f t="shared" si="24"/>
        <v>34941.819000000003</v>
      </c>
      <c r="DT21" s="385"/>
      <c r="DU21" s="74"/>
      <c r="DV21" s="74"/>
      <c r="DW21" s="74"/>
    </row>
    <row r="22" spans="1:127" ht="14.55" x14ac:dyDescent="0.35">
      <c r="A22" s="442" t="s">
        <v>116</v>
      </c>
      <c r="B22" s="426">
        <f t="shared" si="3"/>
        <v>227872.38400000002</v>
      </c>
      <c r="C22" s="427">
        <f t="shared" si="3"/>
        <v>570013.43500000006</v>
      </c>
      <c r="D22" s="427">
        <v>22952.217999999997</v>
      </c>
      <c r="E22" s="427">
        <v>356874.78900000005</v>
      </c>
      <c r="F22" s="427">
        <v>204753.03900000002</v>
      </c>
      <c r="G22" s="427">
        <v>68616.075999999986</v>
      </c>
      <c r="H22" s="427">
        <v>42.617000000000004</v>
      </c>
      <c r="I22" s="427">
        <v>79681.875</v>
      </c>
      <c r="J22" s="427">
        <v>124.51</v>
      </c>
      <c r="K22" s="429">
        <v>64840.694999999992</v>
      </c>
      <c r="L22" s="426">
        <f t="shared" si="4"/>
        <v>209247.19510100002</v>
      </c>
      <c r="M22" s="427">
        <f t="shared" si="4"/>
        <v>487470.30600000004</v>
      </c>
      <c r="N22" s="430">
        <v>48139.200625000005</v>
      </c>
      <c r="O22" s="430">
        <v>353946.14300000004</v>
      </c>
      <c r="P22" s="430">
        <v>160341.59849</v>
      </c>
      <c r="Q22" s="430">
        <v>37760.602999999996</v>
      </c>
      <c r="R22" s="430">
        <v>116.38104</v>
      </c>
      <c r="S22" s="430">
        <v>93407.538</v>
      </c>
      <c r="T22" s="430">
        <v>650.01494600000001</v>
      </c>
      <c r="U22" s="431">
        <v>2356.0219999999999</v>
      </c>
      <c r="V22" s="426">
        <f t="shared" si="5"/>
        <v>123407.31031100001</v>
      </c>
      <c r="W22" s="427">
        <f t="shared" si="5"/>
        <v>503144.09699999995</v>
      </c>
      <c r="X22" s="430">
        <v>26740.050203999999</v>
      </c>
      <c r="Y22" s="430">
        <v>345475.27599999995</v>
      </c>
      <c r="Z22" s="430">
        <v>95945.326828000005</v>
      </c>
      <c r="AA22" s="430">
        <v>32594.662</v>
      </c>
      <c r="AB22" s="430">
        <v>75.110785000000021</v>
      </c>
      <c r="AC22" s="430">
        <v>124043.409</v>
      </c>
      <c r="AD22" s="430">
        <v>646.82249400000001</v>
      </c>
      <c r="AE22" s="431">
        <v>1030.75</v>
      </c>
      <c r="AF22" s="426">
        <f t="shared" si="6"/>
        <v>127669.03823999999</v>
      </c>
      <c r="AG22" s="427">
        <f t="shared" si="6"/>
        <v>525140.625</v>
      </c>
      <c r="AH22" s="430">
        <v>22041.085711</v>
      </c>
      <c r="AI22" s="430">
        <v>378699.25199999998</v>
      </c>
      <c r="AJ22" s="430">
        <v>105436.27760299999</v>
      </c>
      <c r="AK22" s="430">
        <v>37543.999000000003</v>
      </c>
      <c r="AL22" s="430">
        <v>127.607646</v>
      </c>
      <c r="AM22" s="430">
        <v>108234.70499999999</v>
      </c>
      <c r="AN22" s="430">
        <v>64.067280000000011</v>
      </c>
      <c r="AO22" s="431">
        <v>662.66899999999998</v>
      </c>
      <c r="AP22" s="426">
        <f t="shared" si="7"/>
        <v>187970</v>
      </c>
      <c r="AQ22" s="427">
        <f t="shared" si="7"/>
        <v>537793</v>
      </c>
      <c r="AR22" s="428">
        <v>41075</v>
      </c>
      <c r="AS22" s="428">
        <v>389764</v>
      </c>
      <c r="AT22" s="428">
        <v>146799</v>
      </c>
      <c r="AU22" s="428">
        <v>57452</v>
      </c>
      <c r="AV22" s="428">
        <v>95</v>
      </c>
      <c r="AW22" s="428">
        <v>90021</v>
      </c>
      <c r="AX22" s="428">
        <v>1</v>
      </c>
      <c r="AY22" s="432">
        <v>556</v>
      </c>
      <c r="AZ22" s="433">
        <f t="shared" si="8"/>
        <v>151627.10120599999</v>
      </c>
      <c r="BA22" s="430">
        <f t="shared" si="8"/>
        <v>538713.98199999996</v>
      </c>
      <c r="BB22" s="430">
        <v>34239.869553000011</v>
      </c>
      <c r="BC22" s="430">
        <v>400049.61000000004</v>
      </c>
      <c r="BD22" s="430">
        <v>117312.39244399998</v>
      </c>
      <c r="BE22" s="430">
        <v>44665.042000000009</v>
      </c>
      <c r="BF22" s="430">
        <v>73.395209000000008</v>
      </c>
      <c r="BG22" s="430">
        <v>93470.206000000006</v>
      </c>
      <c r="BH22" s="430">
        <v>1.444</v>
      </c>
      <c r="BI22" s="430">
        <v>12.641999999999999</v>
      </c>
      <c r="BJ22" s="440"/>
      <c r="BK22" s="431">
        <v>516.48200000000008</v>
      </c>
      <c r="BL22" s="433">
        <f t="shared" si="26"/>
        <v>171592.52500000002</v>
      </c>
      <c r="BM22" s="430">
        <f t="shared" si="26"/>
        <v>602147.11999999976</v>
      </c>
      <c r="BN22" s="488">
        <v>27713.243000000017</v>
      </c>
      <c r="BO22" s="488">
        <v>478156.37799999979</v>
      </c>
      <c r="BP22" s="488">
        <v>143814.51699999999</v>
      </c>
      <c r="BQ22" s="488">
        <v>50836.339</v>
      </c>
      <c r="BR22" s="488">
        <v>62.69</v>
      </c>
      <c r="BS22" s="488">
        <v>72877.336999999956</v>
      </c>
      <c r="BT22" s="488">
        <v>2.0749999999999997</v>
      </c>
      <c r="BU22" s="488">
        <v>24.597000000000001</v>
      </c>
      <c r="BV22" s="440"/>
      <c r="BW22" s="489">
        <v>252.46899999999999</v>
      </c>
      <c r="BX22" s="433">
        <f t="shared" si="10"/>
        <v>120962.99300000002</v>
      </c>
      <c r="BY22" s="430">
        <f t="shared" si="10"/>
        <v>508804.04399999994</v>
      </c>
      <c r="BZ22" s="435">
        <v>21475.222000000027</v>
      </c>
      <c r="CA22" s="435">
        <v>461195.75099999993</v>
      </c>
      <c r="CB22" s="435">
        <v>98077.709999999992</v>
      </c>
      <c r="CC22" s="435">
        <v>27646.526999999998</v>
      </c>
      <c r="CD22" s="435">
        <v>69.772999999999996</v>
      </c>
      <c r="CE22" s="435">
        <v>10625.23900000001</v>
      </c>
      <c r="CF22" s="435">
        <v>2.2959999999999998</v>
      </c>
      <c r="CG22" s="435">
        <v>86.113</v>
      </c>
      <c r="CH22" s="435">
        <v>1337.992</v>
      </c>
      <c r="CI22" s="436">
        <v>9250.4140000000007</v>
      </c>
      <c r="CJ22" s="433">
        <f t="shared" si="11"/>
        <v>166520.43199999997</v>
      </c>
      <c r="CK22" s="430">
        <f t="shared" si="11"/>
        <v>534431.16300000006</v>
      </c>
      <c r="CL22" s="435">
        <v>18111.527999999998</v>
      </c>
      <c r="CM22" s="435">
        <v>449472.85800000001</v>
      </c>
      <c r="CN22" s="435">
        <v>146256.94399999999</v>
      </c>
      <c r="CO22" s="435">
        <v>38813.709000000003</v>
      </c>
      <c r="CP22" s="435">
        <v>79.697000000000003</v>
      </c>
      <c r="CQ22" s="435">
        <v>11055.967000000001</v>
      </c>
      <c r="CR22" s="435">
        <v>0.47</v>
      </c>
      <c r="CS22" s="435">
        <v>25.03</v>
      </c>
      <c r="CT22" s="435">
        <v>2071.7930000000001</v>
      </c>
      <c r="CU22" s="436">
        <v>35063.599000000002</v>
      </c>
      <c r="CV22" s="433">
        <f t="shared" si="12"/>
        <v>181248.37599999996</v>
      </c>
      <c r="CW22" s="430">
        <f t="shared" si="13"/>
        <v>463787.43099999975</v>
      </c>
      <c r="CX22" s="437">
        <v>17994.516999999996</v>
      </c>
      <c r="CY22" s="437">
        <v>384368.87299999973</v>
      </c>
      <c r="CZ22" s="437">
        <v>160896.22599999997</v>
      </c>
      <c r="DA22" s="437">
        <v>55205.689999999981</v>
      </c>
      <c r="DB22" s="437">
        <v>69.103000000000051</v>
      </c>
      <c r="DC22" s="437">
        <v>10444.946</v>
      </c>
      <c r="DD22" s="437">
        <v>0.127</v>
      </c>
      <c r="DE22" s="437">
        <v>14.928000000000001</v>
      </c>
      <c r="DF22" s="437">
        <v>2288.4029999999989</v>
      </c>
      <c r="DG22" s="437">
        <v>13752.993999999999</v>
      </c>
      <c r="DH22" s="439">
        <f t="shared" si="14"/>
        <v>1668117.3548580001</v>
      </c>
      <c r="DI22" s="435">
        <f t="shared" si="14"/>
        <v>5271445.2029999988</v>
      </c>
      <c r="DJ22" s="435">
        <f t="shared" si="15"/>
        <v>280481.93409300008</v>
      </c>
      <c r="DK22" s="435">
        <f t="shared" si="16"/>
        <v>3998002.9299999997</v>
      </c>
      <c r="DL22" s="435">
        <f t="shared" si="17"/>
        <v>1379633.0313649999</v>
      </c>
      <c r="DM22" s="435">
        <f t="shared" si="18"/>
        <v>451134.64699999994</v>
      </c>
      <c r="DN22" s="435">
        <f t="shared" si="19"/>
        <v>811.37468000000013</v>
      </c>
      <c r="DO22" s="435">
        <f t="shared" si="20"/>
        <v>693862.22199999995</v>
      </c>
      <c r="DP22" s="435">
        <f t="shared" si="21"/>
        <v>6.411999999999999</v>
      </c>
      <c r="DQ22" s="435">
        <f t="shared" si="22"/>
        <v>163.31</v>
      </c>
      <c r="DR22" s="435">
        <f t="shared" si="23"/>
        <v>7184.602719999999</v>
      </c>
      <c r="DS22" s="436">
        <f t="shared" si="24"/>
        <v>128282.09399999998</v>
      </c>
      <c r="DT22" s="385"/>
      <c r="DU22" s="74"/>
      <c r="DV22" s="74"/>
      <c r="DW22" s="74"/>
    </row>
    <row r="23" spans="1:127" x14ac:dyDescent="0.3">
      <c r="A23" s="442" t="s">
        <v>117</v>
      </c>
      <c r="B23" s="426">
        <f t="shared" si="3"/>
        <v>809813.13999999908</v>
      </c>
      <c r="C23" s="427">
        <f t="shared" si="3"/>
        <v>3002197.1010000007</v>
      </c>
      <c r="D23" s="427">
        <v>536593.52499999909</v>
      </c>
      <c r="E23" s="427">
        <v>2435840.8950000005</v>
      </c>
      <c r="F23" s="427">
        <v>270747.42399999994</v>
      </c>
      <c r="G23" s="427">
        <v>302179.78700000001</v>
      </c>
      <c r="H23" s="427">
        <v>673.43699999999887</v>
      </c>
      <c r="I23" s="427">
        <v>35664.302000000003</v>
      </c>
      <c r="J23" s="427">
        <v>1798.753999999999</v>
      </c>
      <c r="K23" s="429">
        <v>228512.11700000011</v>
      </c>
      <c r="L23" s="426">
        <f t="shared" si="4"/>
        <v>714481.48938699905</v>
      </c>
      <c r="M23" s="427">
        <f t="shared" si="4"/>
        <v>2466051.4819999966</v>
      </c>
      <c r="N23" s="430">
        <v>515485.20511299901</v>
      </c>
      <c r="O23" s="430">
        <v>2170454.6549999965</v>
      </c>
      <c r="P23" s="430">
        <v>166693.57956000001</v>
      </c>
      <c r="Q23" s="430">
        <v>173234.397</v>
      </c>
      <c r="R23" s="430">
        <v>528.48269099999902</v>
      </c>
      <c r="S23" s="430">
        <v>32985.76400000001</v>
      </c>
      <c r="T23" s="430">
        <v>31774.222023000024</v>
      </c>
      <c r="U23" s="431">
        <v>89376.666000000012</v>
      </c>
      <c r="V23" s="426">
        <f t="shared" si="5"/>
        <v>799686.87374199985</v>
      </c>
      <c r="W23" s="427">
        <f t="shared" si="5"/>
        <v>2612430.3230000017</v>
      </c>
      <c r="X23" s="430">
        <v>485403.56547599996</v>
      </c>
      <c r="Y23" s="430">
        <v>2212371.7260000017</v>
      </c>
      <c r="Z23" s="430">
        <v>300120.56108199991</v>
      </c>
      <c r="AA23" s="430">
        <v>290056.55000000005</v>
      </c>
      <c r="AB23" s="430">
        <v>531.37158499999998</v>
      </c>
      <c r="AC23" s="430">
        <v>33493.921000000002</v>
      </c>
      <c r="AD23" s="430">
        <v>13631.375599000019</v>
      </c>
      <c r="AE23" s="431">
        <v>76508.126000000004</v>
      </c>
      <c r="AF23" s="426">
        <f t="shared" si="6"/>
        <v>737041.80646200012</v>
      </c>
      <c r="AG23" s="427">
        <f t="shared" si="6"/>
        <v>2743572.9220000035</v>
      </c>
      <c r="AH23" s="430">
        <v>465000.65813599998</v>
      </c>
      <c r="AI23" s="430">
        <v>2322332.6890000035</v>
      </c>
      <c r="AJ23" s="430">
        <v>258824.28256100003</v>
      </c>
      <c r="AK23" s="430">
        <v>301233.09299999999</v>
      </c>
      <c r="AL23" s="430">
        <v>454.82253599999905</v>
      </c>
      <c r="AM23" s="430">
        <v>34348.720000000001</v>
      </c>
      <c r="AN23" s="430">
        <v>12762.04322900001</v>
      </c>
      <c r="AO23" s="431">
        <v>85658.42</v>
      </c>
      <c r="AP23" s="426">
        <f t="shared" si="7"/>
        <v>748290</v>
      </c>
      <c r="AQ23" s="427">
        <f t="shared" si="7"/>
        <v>2709609</v>
      </c>
      <c r="AR23" s="428">
        <v>498312</v>
      </c>
      <c r="AS23" s="428">
        <v>2468000</v>
      </c>
      <c r="AT23" s="428">
        <v>248676</v>
      </c>
      <c r="AU23" s="428">
        <v>201186</v>
      </c>
      <c r="AV23" s="428">
        <v>358</v>
      </c>
      <c r="AW23" s="428">
        <v>31687</v>
      </c>
      <c r="AX23" s="428">
        <v>944</v>
      </c>
      <c r="AY23" s="432">
        <v>8736</v>
      </c>
      <c r="AZ23" s="433">
        <f t="shared" si="8"/>
        <v>671874.93405700009</v>
      </c>
      <c r="BA23" s="430">
        <f t="shared" si="8"/>
        <v>2659860.5580000002</v>
      </c>
      <c r="BB23" s="430">
        <v>481779.49369700003</v>
      </c>
      <c r="BC23" s="430">
        <v>2435193.9350000005</v>
      </c>
      <c r="BD23" s="430">
        <v>188944.09547399997</v>
      </c>
      <c r="BE23" s="430">
        <v>179262.45499999999</v>
      </c>
      <c r="BF23" s="430">
        <v>556.27222000000006</v>
      </c>
      <c r="BG23" s="430">
        <v>32096.064000000006</v>
      </c>
      <c r="BH23" s="430">
        <v>548.5542190000001</v>
      </c>
      <c r="BI23" s="430">
        <v>3159.6280000000002</v>
      </c>
      <c r="BJ23" s="430">
        <v>46.518447000000009</v>
      </c>
      <c r="BK23" s="431">
        <v>10148.476000000001</v>
      </c>
      <c r="BL23" s="433">
        <f t="shared" si="26"/>
        <v>659987.01099999738</v>
      </c>
      <c r="BM23" s="430">
        <f t="shared" si="26"/>
        <v>2740097.2359999958</v>
      </c>
      <c r="BN23" s="488">
        <v>518057.05299999734</v>
      </c>
      <c r="BO23" s="488">
        <v>2539016.5569999958</v>
      </c>
      <c r="BP23" s="488">
        <v>140254.57500000001</v>
      </c>
      <c r="BQ23" s="488">
        <v>161356.08000000002</v>
      </c>
      <c r="BR23" s="488">
        <v>362.99500000000069</v>
      </c>
      <c r="BS23" s="488">
        <v>29956.153000000002</v>
      </c>
      <c r="BT23" s="488">
        <v>1286.4389999999999</v>
      </c>
      <c r="BU23" s="488">
        <v>6034.8790000000008</v>
      </c>
      <c r="BV23" s="488">
        <v>25.948999999999987</v>
      </c>
      <c r="BW23" s="489">
        <v>3733.5669999999996</v>
      </c>
      <c r="BX23" s="433">
        <f t="shared" si="10"/>
        <v>752954.97999999812</v>
      </c>
      <c r="BY23" s="430">
        <f t="shared" si="10"/>
        <v>3262794.3130000033</v>
      </c>
      <c r="BZ23" s="435">
        <v>530543.33899999817</v>
      </c>
      <c r="CA23" s="435">
        <v>2691392.7180000031</v>
      </c>
      <c r="CB23" s="435">
        <v>161056.40299999999</v>
      </c>
      <c r="CC23" s="435">
        <v>205022.53700000001</v>
      </c>
      <c r="CD23" s="435">
        <v>412.17699999999996</v>
      </c>
      <c r="CE23" s="435">
        <v>28769.661</v>
      </c>
      <c r="CF23" s="435">
        <v>1376.4760000000001</v>
      </c>
      <c r="CG23" s="435">
        <v>5551.4299999999994</v>
      </c>
      <c r="CH23" s="435">
        <v>59566.584999999897</v>
      </c>
      <c r="CI23" s="436">
        <v>332057.967</v>
      </c>
      <c r="CJ23" s="433">
        <f t="shared" si="11"/>
        <v>799855.08299999998</v>
      </c>
      <c r="CK23" s="430">
        <f t="shared" si="11"/>
        <v>3358143.855</v>
      </c>
      <c r="CL23" s="435">
        <v>548571.15500000003</v>
      </c>
      <c r="CM23" s="435">
        <v>2762659.8149999999</v>
      </c>
      <c r="CN23" s="435">
        <v>182739.85400000002</v>
      </c>
      <c r="CO23" s="435">
        <v>219364.7</v>
      </c>
      <c r="CP23" s="435">
        <v>627.19799999999998</v>
      </c>
      <c r="CQ23" s="435">
        <v>31418.850999999999</v>
      </c>
      <c r="CR23" s="435">
        <v>1912.7739999999999</v>
      </c>
      <c r="CS23" s="435">
        <v>6505.2030000000004</v>
      </c>
      <c r="CT23" s="435">
        <v>66004.101999999999</v>
      </c>
      <c r="CU23" s="436">
        <v>338195.28599999996</v>
      </c>
      <c r="CV23" s="433">
        <f t="shared" si="12"/>
        <v>895175.82399999618</v>
      </c>
      <c r="CW23" s="430">
        <f t="shared" si="13"/>
        <v>3771299.5070000058</v>
      </c>
      <c r="CX23" s="437">
        <v>608132.55699999619</v>
      </c>
      <c r="CY23" s="437">
        <v>3097709.1130000059</v>
      </c>
      <c r="CZ23" s="437">
        <v>214334.06599999996</v>
      </c>
      <c r="DA23" s="437">
        <v>280995.51000000007</v>
      </c>
      <c r="DB23" s="437">
        <v>5794.9850000000069</v>
      </c>
      <c r="DC23" s="437">
        <v>38218.081000000013</v>
      </c>
      <c r="DD23" s="437">
        <v>2042.9879999999994</v>
      </c>
      <c r="DE23" s="437">
        <v>7504.139000000001</v>
      </c>
      <c r="DF23" s="437">
        <v>64871.227999999988</v>
      </c>
      <c r="DG23" s="437">
        <v>346872.66399999958</v>
      </c>
      <c r="DH23" s="439">
        <f t="shared" si="14"/>
        <v>7589161.1416479908</v>
      </c>
      <c r="DI23" s="435">
        <f t="shared" si="14"/>
        <v>29326056.29700001</v>
      </c>
      <c r="DJ23" s="435">
        <f t="shared" si="15"/>
        <v>5187878.5514219906</v>
      </c>
      <c r="DK23" s="435">
        <f t="shared" si="16"/>
        <v>25134972.103000008</v>
      </c>
      <c r="DL23" s="435">
        <f t="shared" si="17"/>
        <v>2132390.8406770001</v>
      </c>
      <c r="DM23" s="435">
        <f t="shared" si="18"/>
        <v>2313891.1090000002</v>
      </c>
      <c r="DN23" s="435">
        <f t="shared" si="19"/>
        <v>10299.741032000005</v>
      </c>
      <c r="DO23" s="435">
        <f t="shared" si="20"/>
        <v>328638.51700000005</v>
      </c>
      <c r="DP23" s="435">
        <f t="shared" si="21"/>
        <v>7167.2312189999993</v>
      </c>
      <c r="DQ23" s="435">
        <f t="shared" si="22"/>
        <v>28755.279000000002</v>
      </c>
      <c r="DR23" s="435">
        <f t="shared" si="23"/>
        <v>251424.77729799994</v>
      </c>
      <c r="DS23" s="436">
        <f t="shared" si="24"/>
        <v>1519799.2889999996</v>
      </c>
      <c r="DT23" s="385"/>
      <c r="DU23" s="74"/>
      <c r="DV23" s="74"/>
      <c r="DW23" s="74"/>
    </row>
    <row r="24" spans="1:127" x14ac:dyDescent="0.3">
      <c r="A24" s="442" t="s">
        <v>118</v>
      </c>
      <c r="B24" s="426">
        <f t="shared" si="3"/>
        <v>2394.7279999999996</v>
      </c>
      <c r="C24" s="427">
        <f t="shared" si="3"/>
        <v>3366.768</v>
      </c>
      <c r="D24" s="427">
        <v>1593.3469999999998</v>
      </c>
      <c r="E24" s="427">
        <v>2767.1779999999999</v>
      </c>
      <c r="F24" s="427">
        <v>801.38099999999997</v>
      </c>
      <c r="G24" s="427">
        <v>568.44799999999998</v>
      </c>
      <c r="H24" s="490"/>
      <c r="I24" s="427">
        <v>26.637</v>
      </c>
      <c r="J24" s="427">
        <v>0</v>
      </c>
      <c r="K24" s="429">
        <v>4.5049999999999999</v>
      </c>
      <c r="L24" s="426">
        <f t="shared" si="4"/>
        <v>18276.495280000003</v>
      </c>
      <c r="M24" s="427">
        <f t="shared" si="4"/>
        <v>3849.7289999999998</v>
      </c>
      <c r="N24" s="430">
        <v>1173.1629600000001</v>
      </c>
      <c r="O24" s="430">
        <v>1158.2080000000001</v>
      </c>
      <c r="P24" s="430">
        <v>17094.594000000001</v>
      </c>
      <c r="Q24" s="430">
        <v>2442.848</v>
      </c>
      <c r="R24" s="444"/>
      <c r="S24" s="430">
        <v>20.986000000000001</v>
      </c>
      <c r="T24" s="430">
        <v>8.7383199999999999</v>
      </c>
      <c r="U24" s="431">
        <v>227.68700000000001</v>
      </c>
      <c r="V24" s="426">
        <f t="shared" si="5"/>
        <v>11055.26951</v>
      </c>
      <c r="W24" s="427">
        <f t="shared" si="5"/>
        <v>3234.2640000000001</v>
      </c>
      <c r="X24" s="430">
        <v>2325.6915100000001</v>
      </c>
      <c r="Y24" s="430">
        <v>1525.6869999999999</v>
      </c>
      <c r="Z24" s="430">
        <v>8729.5759999999991</v>
      </c>
      <c r="AA24" s="430">
        <v>1708.1680000000001</v>
      </c>
      <c r="AB24" s="444">
        <v>0</v>
      </c>
      <c r="AC24" s="430">
        <v>0</v>
      </c>
      <c r="AD24" s="430">
        <v>2E-3</v>
      </c>
      <c r="AE24" s="431">
        <v>0.40899999999999997</v>
      </c>
      <c r="AF24" s="426">
        <f t="shared" si="6"/>
        <v>1965.780309</v>
      </c>
      <c r="AG24" s="427">
        <f t="shared" si="6"/>
        <v>2612.846</v>
      </c>
      <c r="AH24" s="430">
        <v>800.71280899999999</v>
      </c>
      <c r="AI24" s="430">
        <v>896.52700000000004</v>
      </c>
      <c r="AJ24" s="430">
        <v>1157.077</v>
      </c>
      <c r="AK24" s="430">
        <v>1675.5170000000001</v>
      </c>
      <c r="AL24" s="444"/>
      <c r="AM24" s="444"/>
      <c r="AN24" s="430">
        <v>7.9905000000000008</v>
      </c>
      <c r="AO24" s="431">
        <v>40.802</v>
      </c>
      <c r="AP24" s="426">
        <f t="shared" si="7"/>
        <v>18264</v>
      </c>
      <c r="AQ24" s="427">
        <f t="shared" si="7"/>
        <v>15031</v>
      </c>
      <c r="AR24" s="428">
        <v>1231</v>
      </c>
      <c r="AS24" s="428">
        <v>9752</v>
      </c>
      <c r="AT24" s="428">
        <v>17032</v>
      </c>
      <c r="AU24" s="428">
        <v>4645</v>
      </c>
      <c r="AV24" s="428">
        <v>1</v>
      </c>
      <c r="AW24" s="428">
        <v>634</v>
      </c>
      <c r="AX24" s="428">
        <v>0</v>
      </c>
      <c r="AY24" s="432">
        <v>0</v>
      </c>
      <c r="AZ24" s="433">
        <f t="shared" si="8"/>
        <v>2244.1117100000006</v>
      </c>
      <c r="BA24" s="430">
        <f t="shared" si="8"/>
        <v>3999.5790000000002</v>
      </c>
      <c r="BB24" s="430">
        <v>2067.2730130000004</v>
      </c>
      <c r="BC24" s="430">
        <v>3337.4369999999999</v>
      </c>
      <c r="BD24" s="430">
        <v>175.99842999999998</v>
      </c>
      <c r="BE24" s="430">
        <v>166.20400000000001</v>
      </c>
      <c r="BF24" s="430">
        <v>0.84026699999999999</v>
      </c>
      <c r="BG24" s="430">
        <v>493.17700000000002</v>
      </c>
      <c r="BH24" s="430">
        <v>0</v>
      </c>
      <c r="BI24" s="430">
        <v>0</v>
      </c>
      <c r="BJ24" s="440"/>
      <c r="BK24" s="431">
        <v>2.7610000000000001</v>
      </c>
      <c r="BL24" s="433">
        <f t="shared" si="26"/>
        <v>9080.6180000000004</v>
      </c>
      <c r="BM24" s="430">
        <f t="shared" si="26"/>
        <v>5377.2610000000004</v>
      </c>
      <c r="BN24" s="488">
        <v>2782.7280000000001</v>
      </c>
      <c r="BO24" s="488">
        <v>3040.0120000000002</v>
      </c>
      <c r="BP24" s="488">
        <v>6296.7640000000001</v>
      </c>
      <c r="BQ24" s="488">
        <v>2003.2540000000001</v>
      </c>
      <c r="BR24" s="488">
        <v>1.1259999999999999</v>
      </c>
      <c r="BS24" s="488">
        <v>332.74799999999999</v>
      </c>
      <c r="BT24" s="488"/>
      <c r="BU24" s="488"/>
      <c r="BV24" s="440"/>
      <c r="BW24" s="489">
        <v>1.2470000000000001</v>
      </c>
      <c r="BX24" s="433">
        <f t="shared" si="10"/>
        <v>38520.969000000005</v>
      </c>
      <c r="BY24" s="430">
        <f t="shared" si="10"/>
        <v>14645.552</v>
      </c>
      <c r="BZ24" s="435">
        <v>2454.2920000000004</v>
      </c>
      <c r="CA24" s="435">
        <v>5290.415</v>
      </c>
      <c r="CB24" s="435">
        <v>35746.080000000002</v>
      </c>
      <c r="CC24" s="435">
        <v>8970.8870000000006</v>
      </c>
      <c r="CD24" s="435">
        <v>0.35</v>
      </c>
      <c r="CE24" s="435">
        <v>125.45499999999998</v>
      </c>
      <c r="CF24" s="441">
        <v>0</v>
      </c>
      <c r="CG24" s="441">
        <v>0</v>
      </c>
      <c r="CH24" s="435">
        <v>320.24700000000001</v>
      </c>
      <c r="CI24" s="436">
        <v>258.79500000000002</v>
      </c>
      <c r="CJ24" s="433">
        <f t="shared" si="11"/>
        <v>35316.825000000012</v>
      </c>
      <c r="CK24" s="430">
        <f t="shared" si="11"/>
        <v>12396.725</v>
      </c>
      <c r="CL24" s="435">
        <v>8434.8349999999991</v>
      </c>
      <c r="CM24" s="435">
        <v>6579.7110000000002</v>
      </c>
      <c r="CN24" s="435">
        <v>26049.679000000004</v>
      </c>
      <c r="CO24" s="435">
        <v>4975.9579999999996</v>
      </c>
      <c r="CP24" s="435">
        <v>1.2639999999999998</v>
      </c>
      <c r="CQ24" s="435">
        <v>99.010999999999996</v>
      </c>
      <c r="CR24" s="441">
        <v>0.22999999999999998</v>
      </c>
      <c r="CS24" s="441">
        <v>2.0219999999999998</v>
      </c>
      <c r="CT24" s="435">
        <v>830.81700000000001</v>
      </c>
      <c r="CU24" s="436">
        <v>740.02300000000002</v>
      </c>
      <c r="CV24" s="433">
        <f t="shared" si="12"/>
        <v>26984.501</v>
      </c>
      <c r="CW24" s="430">
        <f t="shared" si="13"/>
        <v>14560.014000000001</v>
      </c>
      <c r="CX24" s="437">
        <v>7797.7900000000018</v>
      </c>
      <c r="CY24" s="437">
        <v>6932.5819999999994</v>
      </c>
      <c r="CZ24" s="437">
        <v>18358.879000000001</v>
      </c>
      <c r="DA24" s="437">
        <v>5433.8680000000004</v>
      </c>
      <c r="DB24" s="437">
        <v>1.4590000000000001</v>
      </c>
      <c r="DC24" s="437">
        <v>41.180999999999997</v>
      </c>
      <c r="DD24" s="437">
        <v>0.02</v>
      </c>
      <c r="DE24" s="437">
        <v>0.73599999999999999</v>
      </c>
      <c r="DF24" s="437">
        <v>826.35299999999995</v>
      </c>
      <c r="DG24" s="437">
        <v>2151.6469999999995</v>
      </c>
      <c r="DH24" s="439">
        <f t="shared" si="14"/>
        <v>164103.29780900001</v>
      </c>
      <c r="DI24" s="435">
        <f t="shared" si="14"/>
        <v>79073.738000000027</v>
      </c>
      <c r="DJ24" s="435">
        <f t="shared" si="15"/>
        <v>30660.832292000003</v>
      </c>
      <c r="DK24" s="435">
        <f t="shared" si="16"/>
        <v>41279.757000000005</v>
      </c>
      <c r="DL24" s="435">
        <f t="shared" si="17"/>
        <v>131442.02843000001</v>
      </c>
      <c r="DM24" s="435">
        <f t="shared" si="18"/>
        <v>32590.152000000002</v>
      </c>
      <c r="DN24" s="435">
        <f t="shared" si="19"/>
        <v>6.0392669999999988</v>
      </c>
      <c r="DO24" s="435">
        <f t="shared" si="20"/>
        <v>1773.1950000000002</v>
      </c>
      <c r="DP24" s="435">
        <f t="shared" si="21"/>
        <v>0.24999999999999997</v>
      </c>
      <c r="DQ24" s="435">
        <f t="shared" si="22"/>
        <v>2.758</v>
      </c>
      <c r="DR24" s="435">
        <f t="shared" si="23"/>
        <v>1994.1478200000001</v>
      </c>
      <c r="DS24" s="436">
        <f t="shared" si="24"/>
        <v>3427.8759999999997</v>
      </c>
      <c r="DT24" s="385"/>
      <c r="DU24" s="74"/>
      <c r="DV24" s="74"/>
      <c r="DW24" s="74"/>
    </row>
    <row r="25" spans="1:127" x14ac:dyDescent="0.3">
      <c r="A25" s="442" t="s">
        <v>119</v>
      </c>
      <c r="B25" s="426">
        <f t="shared" si="3"/>
        <v>16808.837</v>
      </c>
      <c r="C25" s="427">
        <f t="shared" si="3"/>
        <v>24094.977999999999</v>
      </c>
      <c r="D25" s="427">
        <v>5946.4520000000002</v>
      </c>
      <c r="E25" s="427">
        <v>13830.673000000001</v>
      </c>
      <c r="F25" s="427">
        <v>10861.638000000001</v>
      </c>
      <c r="G25" s="427">
        <v>9760.3610000000008</v>
      </c>
      <c r="H25" s="427">
        <v>0.747</v>
      </c>
      <c r="I25" s="427">
        <v>135.99599999999998</v>
      </c>
      <c r="J25" s="427"/>
      <c r="K25" s="429">
        <v>367.94800000000004</v>
      </c>
      <c r="L25" s="426">
        <f t="shared" si="4"/>
        <v>86694.686189999993</v>
      </c>
      <c r="M25" s="427">
        <f t="shared" si="4"/>
        <v>38538.167000000001</v>
      </c>
      <c r="N25" s="430">
        <v>8157.4219400000011</v>
      </c>
      <c r="O25" s="430">
        <v>12700.57</v>
      </c>
      <c r="P25" s="430">
        <v>78534.01384</v>
      </c>
      <c r="Q25" s="430">
        <v>25655.025000000005</v>
      </c>
      <c r="R25" s="430">
        <v>3.25041</v>
      </c>
      <c r="S25" s="430">
        <v>164.738</v>
      </c>
      <c r="T25" s="430">
        <v>0</v>
      </c>
      <c r="U25" s="431">
        <v>17.834</v>
      </c>
      <c r="V25" s="426">
        <f t="shared" si="5"/>
        <v>19864.738054999998</v>
      </c>
      <c r="W25" s="427">
        <f t="shared" si="5"/>
        <v>25493.762999999999</v>
      </c>
      <c r="X25" s="430">
        <v>8926.5975249999992</v>
      </c>
      <c r="Y25" s="430">
        <v>16743.251</v>
      </c>
      <c r="Z25" s="430">
        <v>10517.956</v>
      </c>
      <c r="AA25" s="430">
        <v>8198.7129999999997</v>
      </c>
      <c r="AB25" s="430">
        <v>0.13625000000000001</v>
      </c>
      <c r="AC25" s="430">
        <v>4.8879999999999999</v>
      </c>
      <c r="AD25" s="430">
        <v>420.04827999999998</v>
      </c>
      <c r="AE25" s="431">
        <v>546.91099999999994</v>
      </c>
      <c r="AF25" s="426">
        <f t="shared" si="6"/>
        <v>64413.548906000011</v>
      </c>
      <c r="AG25" s="427">
        <f t="shared" si="6"/>
        <v>54385.140000000007</v>
      </c>
      <c r="AH25" s="430">
        <v>6496.6973059999991</v>
      </c>
      <c r="AI25" s="430">
        <v>13654.441999999999</v>
      </c>
      <c r="AJ25" s="430">
        <v>57837.623000000007</v>
      </c>
      <c r="AK25" s="430">
        <v>40138.737000000001</v>
      </c>
      <c r="AL25" s="430">
        <v>9.6442999999999994</v>
      </c>
      <c r="AM25" s="430">
        <v>477.74099999999999</v>
      </c>
      <c r="AN25" s="430">
        <v>69.584299999999999</v>
      </c>
      <c r="AO25" s="431">
        <v>114.22</v>
      </c>
      <c r="AP25" s="426">
        <f t="shared" si="7"/>
        <v>27955</v>
      </c>
      <c r="AQ25" s="427">
        <f t="shared" si="7"/>
        <v>45130</v>
      </c>
      <c r="AR25" s="428">
        <v>13012</v>
      </c>
      <c r="AS25" s="428">
        <v>26461</v>
      </c>
      <c r="AT25" s="428">
        <v>14884</v>
      </c>
      <c r="AU25" s="428">
        <v>18358</v>
      </c>
      <c r="AV25" s="428">
        <v>1</v>
      </c>
      <c r="AW25" s="428">
        <v>302</v>
      </c>
      <c r="AX25" s="428">
        <v>58</v>
      </c>
      <c r="AY25" s="432">
        <v>9</v>
      </c>
      <c r="AZ25" s="433">
        <f t="shared" si="8"/>
        <v>34203.250104999999</v>
      </c>
      <c r="BA25" s="430">
        <f t="shared" si="8"/>
        <v>52453.648000000001</v>
      </c>
      <c r="BB25" s="430">
        <v>15598.193232</v>
      </c>
      <c r="BC25" s="430">
        <v>33031.620000000003</v>
      </c>
      <c r="BD25" s="430">
        <v>18597.500434999998</v>
      </c>
      <c r="BE25" s="430">
        <v>18892.812999999998</v>
      </c>
      <c r="BF25" s="430">
        <v>4.2504380000000008</v>
      </c>
      <c r="BG25" s="430">
        <v>502.16999999999996</v>
      </c>
      <c r="BH25" s="430">
        <v>3.306</v>
      </c>
      <c r="BI25" s="430">
        <v>22.756999999999998</v>
      </c>
      <c r="BJ25" s="440"/>
      <c r="BK25" s="431">
        <v>4.2880000000000003</v>
      </c>
      <c r="BL25" s="433">
        <f t="shared" si="26"/>
        <v>53425.442999999999</v>
      </c>
      <c r="BM25" s="430">
        <f t="shared" si="26"/>
        <v>65287.735999999997</v>
      </c>
      <c r="BN25" s="488">
        <v>26071.289999999997</v>
      </c>
      <c r="BO25" s="488">
        <v>40569.192999999999</v>
      </c>
      <c r="BP25" s="488">
        <v>27285.969999999998</v>
      </c>
      <c r="BQ25" s="488">
        <v>21318.798999999999</v>
      </c>
      <c r="BR25" s="488">
        <v>32.014000000000003</v>
      </c>
      <c r="BS25" s="488">
        <v>3275.3969999999995</v>
      </c>
      <c r="BT25" s="488">
        <v>36.169000000000004</v>
      </c>
      <c r="BU25" s="488">
        <v>120.79900000000001</v>
      </c>
      <c r="BV25" s="440"/>
      <c r="BW25" s="489">
        <v>3.548</v>
      </c>
      <c r="BX25" s="433">
        <f t="shared" si="10"/>
        <v>69539.873000000007</v>
      </c>
      <c r="BY25" s="430">
        <f t="shared" si="10"/>
        <v>70182.618999999992</v>
      </c>
      <c r="BZ25" s="435">
        <v>23899.528000000002</v>
      </c>
      <c r="CA25" s="435">
        <v>33815.811999999998</v>
      </c>
      <c r="CB25" s="435">
        <v>44152.132000000005</v>
      </c>
      <c r="CC25" s="435">
        <v>30798.309000000001</v>
      </c>
      <c r="CD25" s="435">
        <v>31.260999999999996</v>
      </c>
      <c r="CE25" s="435">
        <v>2438.9059999999999</v>
      </c>
      <c r="CF25" s="435">
        <v>2.0659999999999998</v>
      </c>
      <c r="CG25" s="435">
        <v>10.411999999999999</v>
      </c>
      <c r="CH25" s="435">
        <v>1454.886</v>
      </c>
      <c r="CI25" s="436">
        <v>3119.18</v>
      </c>
      <c r="CJ25" s="433">
        <f t="shared" si="11"/>
        <v>102824.76500000001</v>
      </c>
      <c r="CK25" s="430">
        <f t="shared" si="11"/>
        <v>63183.108</v>
      </c>
      <c r="CL25" s="435">
        <v>21468.990999999998</v>
      </c>
      <c r="CM25" s="435">
        <v>29240.445</v>
      </c>
      <c r="CN25" s="435">
        <v>79030.438000000009</v>
      </c>
      <c r="CO25" s="435">
        <v>28573.207999999999</v>
      </c>
      <c r="CP25" s="435">
        <v>25.259</v>
      </c>
      <c r="CQ25" s="435">
        <v>1831.8</v>
      </c>
      <c r="CR25" s="435">
        <v>492.07199999999995</v>
      </c>
      <c r="CS25" s="435">
        <v>501.101</v>
      </c>
      <c r="CT25" s="435">
        <v>1808.0049999999999</v>
      </c>
      <c r="CU25" s="436">
        <v>3036.5539999999996</v>
      </c>
      <c r="CV25" s="433">
        <f t="shared" si="12"/>
        <v>118993.86499999998</v>
      </c>
      <c r="CW25" s="430">
        <f t="shared" si="13"/>
        <v>67547.846999999994</v>
      </c>
      <c r="CX25" s="437">
        <v>52453.952999999987</v>
      </c>
      <c r="CY25" s="437">
        <v>36990.273000000001</v>
      </c>
      <c r="CZ25" s="437">
        <v>66043.793999999994</v>
      </c>
      <c r="DA25" s="437">
        <v>26673.185000000001</v>
      </c>
      <c r="DB25" s="437">
        <v>14.830999999999998</v>
      </c>
      <c r="DC25" s="437">
        <v>1601.2030000000004</v>
      </c>
      <c r="DD25" s="437">
        <v>0</v>
      </c>
      <c r="DE25" s="437">
        <v>0</v>
      </c>
      <c r="DF25" s="437">
        <v>481.28699999999998</v>
      </c>
      <c r="DG25" s="437">
        <v>2283.1860000000001</v>
      </c>
      <c r="DH25" s="439">
        <f t="shared" si="14"/>
        <v>594724.00625600014</v>
      </c>
      <c r="DI25" s="435">
        <f t="shared" si="14"/>
        <v>506297.00600000005</v>
      </c>
      <c r="DJ25" s="435">
        <f t="shared" si="15"/>
        <v>182031.12400299998</v>
      </c>
      <c r="DK25" s="435">
        <f t="shared" si="16"/>
        <v>257037.27900000004</v>
      </c>
      <c r="DL25" s="435">
        <f t="shared" si="17"/>
        <v>407745.06527500006</v>
      </c>
      <c r="DM25" s="435">
        <f t="shared" si="18"/>
        <v>228367.15000000002</v>
      </c>
      <c r="DN25" s="435">
        <f t="shared" si="19"/>
        <v>122.393398</v>
      </c>
      <c r="DO25" s="435">
        <f t="shared" si="20"/>
        <v>10734.839</v>
      </c>
      <c r="DP25" s="435">
        <f t="shared" si="21"/>
        <v>533.61299999999994</v>
      </c>
      <c r="DQ25" s="435">
        <f t="shared" si="22"/>
        <v>655.06899999999996</v>
      </c>
      <c r="DR25" s="435">
        <f t="shared" si="23"/>
        <v>4291.8105800000003</v>
      </c>
      <c r="DS25" s="436">
        <f t="shared" si="24"/>
        <v>9502.6689999999999</v>
      </c>
      <c r="DT25" s="385"/>
      <c r="DU25" s="74"/>
      <c r="DV25" s="74"/>
      <c r="DW25" s="74"/>
    </row>
    <row r="26" spans="1:127" ht="14.55" x14ac:dyDescent="0.35">
      <c r="A26" s="442" t="s">
        <v>83</v>
      </c>
      <c r="B26" s="426">
        <f t="shared" si="3"/>
        <v>30848.716999999993</v>
      </c>
      <c r="C26" s="427">
        <f t="shared" si="3"/>
        <v>172172.08099999995</v>
      </c>
      <c r="D26" s="427">
        <v>19092.934999999994</v>
      </c>
      <c r="E26" s="427">
        <v>161172.73499999999</v>
      </c>
      <c r="F26" s="427">
        <v>11745.351000000001</v>
      </c>
      <c r="G26" s="427">
        <v>7777.9549999999999</v>
      </c>
      <c r="H26" s="427">
        <v>10.430999999999999</v>
      </c>
      <c r="I26" s="427">
        <v>1664.2810000000002</v>
      </c>
      <c r="J26" s="427"/>
      <c r="K26" s="429">
        <v>1557.11</v>
      </c>
      <c r="L26" s="426">
        <f t="shared" si="4"/>
        <v>17116.407067</v>
      </c>
      <c r="M26" s="427">
        <f t="shared" si="4"/>
        <v>92102.186000000002</v>
      </c>
      <c r="N26" s="430">
        <v>14187.545849999999</v>
      </c>
      <c r="O26" s="430">
        <v>88028.90800000001</v>
      </c>
      <c r="P26" s="430">
        <v>2357.3709999999996</v>
      </c>
      <c r="Q26" s="430">
        <v>1705.3340000000001</v>
      </c>
      <c r="R26" s="430">
        <v>8.3193469999999987</v>
      </c>
      <c r="S26" s="430">
        <v>1764.2939999999999</v>
      </c>
      <c r="T26" s="430">
        <v>563.17087000000004</v>
      </c>
      <c r="U26" s="431">
        <v>603.64999999999986</v>
      </c>
      <c r="V26" s="426">
        <f t="shared" si="5"/>
        <v>25205.341198000002</v>
      </c>
      <c r="W26" s="427">
        <f t="shared" si="5"/>
        <v>43648.484000000004</v>
      </c>
      <c r="X26" s="430">
        <v>16216.782533000001</v>
      </c>
      <c r="Y26" s="430">
        <v>36385.921000000002</v>
      </c>
      <c r="Z26" s="430">
        <v>8576.2011000000002</v>
      </c>
      <c r="AA26" s="430">
        <v>6152.7820000000002</v>
      </c>
      <c r="AB26" s="430">
        <v>7.7957250000000009</v>
      </c>
      <c r="AC26" s="430">
        <v>677.5150000000001</v>
      </c>
      <c r="AD26" s="430">
        <v>404.56184000000002</v>
      </c>
      <c r="AE26" s="431">
        <v>432.26600000000008</v>
      </c>
      <c r="AF26" s="426">
        <f t="shared" si="6"/>
        <v>18088.992809000003</v>
      </c>
      <c r="AG26" s="427">
        <f t="shared" si="6"/>
        <v>54708.234000000004</v>
      </c>
      <c r="AH26" s="430">
        <v>14256.884880000001</v>
      </c>
      <c r="AI26" s="430">
        <v>51128.483999999997</v>
      </c>
      <c r="AJ26" s="430">
        <v>2929.4720000000002</v>
      </c>
      <c r="AK26" s="430">
        <v>2139.8720000000003</v>
      </c>
      <c r="AL26" s="430">
        <v>6.3156460000000001</v>
      </c>
      <c r="AM26" s="430">
        <v>665.57799999999997</v>
      </c>
      <c r="AN26" s="430">
        <v>896.32028300000002</v>
      </c>
      <c r="AO26" s="431">
        <v>774.3</v>
      </c>
      <c r="AP26" s="426">
        <f t="shared" si="7"/>
        <v>19613</v>
      </c>
      <c r="AQ26" s="427">
        <f t="shared" si="7"/>
        <v>78533</v>
      </c>
      <c r="AR26" s="428">
        <v>12271</v>
      </c>
      <c r="AS26" s="428">
        <v>67400</v>
      </c>
      <c r="AT26" s="428">
        <v>5626</v>
      </c>
      <c r="AU26" s="428">
        <v>4330</v>
      </c>
      <c r="AV26" s="428">
        <v>14</v>
      </c>
      <c r="AW26" s="428">
        <v>5405</v>
      </c>
      <c r="AX26" s="428">
        <v>1702</v>
      </c>
      <c r="AY26" s="432">
        <v>1398</v>
      </c>
      <c r="AZ26" s="433">
        <f t="shared" si="8"/>
        <v>26494.112125</v>
      </c>
      <c r="BA26" s="430">
        <f t="shared" si="8"/>
        <v>78306.733999999982</v>
      </c>
      <c r="BB26" s="430">
        <v>18419.523054000001</v>
      </c>
      <c r="BC26" s="430">
        <v>71335.481</v>
      </c>
      <c r="BD26" s="430">
        <v>6532.1217829999996</v>
      </c>
      <c r="BE26" s="430">
        <v>4440.9040000000005</v>
      </c>
      <c r="BF26" s="430">
        <v>8.5323770000000003</v>
      </c>
      <c r="BG26" s="430">
        <v>1354.2570000000001</v>
      </c>
      <c r="BH26" s="430">
        <v>1533.9349110000001</v>
      </c>
      <c r="BI26" s="430">
        <v>1174.6769999999999</v>
      </c>
      <c r="BJ26" s="440"/>
      <c r="BK26" s="431">
        <v>1.415</v>
      </c>
      <c r="BL26" s="433">
        <f t="shared" si="26"/>
        <v>24268.311000000005</v>
      </c>
      <c r="BM26" s="430">
        <f t="shared" si="26"/>
        <v>106382.46599999999</v>
      </c>
      <c r="BN26" s="488">
        <v>12978.55700000001</v>
      </c>
      <c r="BO26" s="488">
        <v>98084.166999999987</v>
      </c>
      <c r="BP26" s="488">
        <v>10237.510999999999</v>
      </c>
      <c r="BQ26" s="488">
        <v>6601.4390000000003</v>
      </c>
      <c r="BR26" s="488">
        <v>8.3839999999999986</v>
      </c>
      <c r="BS26" s="488">
        <v>985.64099999999996</v>
      </c>
      <c r="BT26" s="488">
        <v>1043.8589999999999</v>
      </c>
      <c r="BU26" s="488">
        <v>709.86700000000008</v>
      </c>
      <c r="BV26" s="440"/>
      <c r="BW26" s="489">
        <v>1.3519999999999999</v>
      </c>
      <c r="BX26" s="433">
        <f t="shared" si="10"/>
        <v>22704.397000000001</v>
      </c>
      <c r="BY26" s="430">
        <f t="shared" si="10"/>
        <v>116989.73700000011</v>
      </c>
      <c r="BZ26" s="435">
        <v>14248.021999999999</v>
      </c>
      <c r="CA26" s="435">
        <v>102281.29300000009</v>
      </c>
      <c r="CB26" s="435">
        <v>4511.3730000000005</v>
      </c>
      <c r="CC26" s="435">
        <v>7224.0400000000009</v>
      </c>
      <c r="CD26" s="435">
        <v>14.418000000000001</v>
      </c>
      <c r="CE26" s="435">
        <v>3008.7060000000001</v>
      </c>
      <c r="CF26" s="435">
        <v>3270.7629999999999</v>
      </c>
      <c r="CG26" s="435">
        <v>2080.009</v>
      </c>
      <c r="CH26" s="435">
        <v>659.82100000000003</v>
      </c>
      <c r="CI26" s="436">
        <v>2395.6889999999999</v>
      </c>
      <c r="CJ26" s="433">
        <f t="shared" si="11"/>
        <v>24755.536999999997</v>
      </c>
      <c r="CK26" s="430">
        <f t="shared" si="11"/>
        <v>105274.31399999998</v>
      </c>
      <c r="CL26" s="435">
        <v>17383.482999999997</v>
      </c>
      <c r="CM26" s="435">
        <v>96582.601999999999</v>
      </c>
      <c r="CN26" s="435">
        <v>3809.9050000000002</v>
      </c>
      <c r="CO26" s="435">
        <v>1965.4</v>
      </c>
      <c r="CP26" s="435">
        <v>16.548000000000002</v>
      </c>
      <c r="CQ26" s="435">
        <v>1986.825</v>
      </c>
      <c r="CR26" s="435">
        <v>2508.0239999999999</v>
      </c>
      <c r="CS26" s="435">
        <v>1559.173</v>
      </c>
      <c r="CT26" s="435">
        <v>1037.577</v>
      </c>
      <c r="CU26" s="436">
        <v>3180.3139999999999</v>
      </c>
      <c r="CV26" s="433">
        <f t="shared" si="12"/>
        <v>28626.596999999994</v>
      </c>
      <c r="CW26" s="430">
        <f t="shared" si="13"/>
        <v>95519.742000000042</v>
      </c>
      <c r="CX26" s="437">
        <v>22949.667999999994</v>
      </c>
      <c r="CY26" s="437">
        <v>86580.940000000031</v>
      </c>
      <c r="CZ26" s="437">
        <v>3056.998</v>
      </c>
      <c r="DA26" s="437">
        <v>3345.05</v>
      </c>
      <c r="DB26" s="437">
        <v>6.6260000000000021</v>
      </c>
      <c r="DC26" s="437">
        <v>532.06499999999994</v>
      </c>
      <c r="DD26" s="437">
        <v>616.4670000000001</v>
      </c>
      <c r="DE26" s="437">
        <v>476.35199999999998</v>
      </c>
      <c r="DF26" s="437">
        <v>1996.8379999999993</v>
      </c>
      <c r="DG26" s="437">
        <v>4585.335</v>
      </c>
      <c r="DH26" s="439">
        <f t="shared" si="14"/>
        <v>237721.41219900001</v>
      </c>
      <c r="DI26" s="435">
        <f t="shared" si="14"/>
        <v>943636.978</v>
      </c>
      <c r="DJ26" s="435">
        <f t="shared" si="15"/>
        <v>162004.40131700001</v>
      </c>
      <c r="DK26" s="435">
        <f t="shared" si="16"/>
        <v>858980.53100000008</v>
      </c>
      <c r="DL26" s="435">
        <f t="shared" si="17"/>
        <v>59382.303883</v>
      </c>
      <c r="DM26" s="435">
        <f t="shared" si="18"/>
        <v>45682.776000000005</v>
      </c>
      <c r="DN26" s="435">
        <f t="shared" si="19"/>
        <v>101.37009500000001</v>
      </c>
      <c r="DO26" s="435">
        <f t="shared" si="20"/>
        <v>18044.161999999997</v>
      </c>
      <c r="DP26" s="435">
        <f t="shared" si="21"/>
        <v>8973.0479109999997</v>
      </c>
      <c r="DQ26" s="435">
        <f t="shared" si="22"/>
        <v>6000.0779999999995</v>
      </c>
      <c r="DR26" s="435">
        <f t="shared" si="23"/>
        <v>7260.2889930000001</v>
      </c>
      <c r="DS26" s="436">
        <f t="shared" si="24"/>
        <v>14929.431</v>
      </c>
      <c r="DT26" s="385"/>
      <c r="DU26" s="74"/>
      <c r="DV26" s="74"/>
      <c r="DW26" s="74"/>
    </row>
    <row r="27" spans="1:127" ht="14.55" x14ac:dyDescent="0.35">
      <c r="A27" s="442" t="s">
        <v>120</v>
      </c>
      <c r="B27" s="426">
        <f t="shared" si="3"/>
        <v>170.97800000000001</v>
      </c>
      <c r="C27" s="427">
        <f t="shared" si="3"/>
        <v>4323.4339999999993</v>
      </c>
      <c r="D27" s="427">
        <v>164.78900000000002</v>
      </c>
      <c r="E27" s="427">
        <v>3095.915</v>
      </c>
      <c r="F27" s="427">
        <v>0</v>
      </c>
      <c r="G27" s="427">
        <v>0</v>
      </c>
      <c r="H27" s="427">
        <v>6.1890000000000001</v>
      </c>
      <c r="I27" s="427">
        <v>1193.731</v>
      </c>
      <c r="J27" s="427"/>
      <c r="K27" s="429">
        <v>33.787999999999997</v>
      </c>
      <c r="L27" s="426">
        <f t="shared" si="4"/>
        <v>434.92367000000002</v>
      </c>
      <c r="M27" s="427">
        <f t="shared" si="4"/>
        <v>12375.475</v>
      </c>
      <c r="N27" s="430">
        <v>342.07844999999998</v>
      </c>
      <c r="O27" s="430">
        <v>12119.168</v>
      </c>
      <c r="P27" s="430">
        <v>72.621210000000005</v>
      </c>
      <c r="Q27" s="430">
        <v>47.93</v>
      </c>
      <c r="R27" s="430">
        <v>1.49451</v>
      </c>
      <c r="S27" s="430">
        <v>206.09200000000001</v>
      </c>
      <c r="T27" s="430">
        <v>18.729500000000002</v>
      </c>
      <c r="U27" s="431">
        <v>2.2850000000000001</v>
      </c>
      <c r="V27" s="426">
        <f t="shared" si="5"/>
        <v>1925.6532359999999</v>
      </c>
      <c r="W27" s="427">
        <f t="shared" si="5"/>
        <v>21447.226999999999</v>
      </c>
      <c r="X27" s="430">
        <v>1900.7650269999999</v>
      </c>
      <c r="Y27" s="430">
        <v>20861.292999999998</v>
      </c>
      <c r="Z27" s="430">
        <v>21.413999999999998</v>
      </c>
      <c r="AA27" s="430">
        <v>51.076999999999998</v>
      </c>
      <c r="AB27" s="430">
        <v>3.439209</v>
      </c>
      <c r="AC27" s="430">
        <v>534.21600000000001</v>
      </c>
      <c r="AD27" s="430">
        <v>3.5000000000000003E-2</v>
      </c>
      <c r="AE27" s="431">
        <v>0.64100000000000001</v>
      </c>
      <c r="AF27" s="426">
        <f t="shared" si="6"/>
        <v>8147.3747830000011</v>
      </c>
      <c r="AG27" s="427">
        <f t="shared" si="6"/>
        <v>18689.709000000003</v>
      </c>
      <c r="AH27" s="430">
        <v>8105.7771160000011</v>
      </c>
      <c r="AI27" s="430">
        <v>17685.908000000003</v>
      </c>
      <c r="AJ27" s="430">
        <v>25</v>
      </c>
      <c r="AK27" s="430">
        <v>15</v>
      </c>
      <c r="AL27" s="430">
        <v>1.1124669999999999</v>
      </c>
      <c r="AM27" s="430">
        <v>515.28</v>
      </c>
      <c r="AN27" s="430">
        <v>15.485199999999999</v>
      </c>
      <c r="AO27" s="431">
        <v>473.52100000000002</v>
      </c>
      <c r="AP27" s="426">
        <f t="shared" si="7"/>
        <v>14714</v>
      </c>
      <c r="AQ27" s="427">
        <f t="shared" si="7"/>
        <v>20579</v>
      </c>
      <c r="AR27" s="428">
        <v>2784</v>
      </c>
      <c r="AS27" s="428">
        <v>19009</v>
      </c>
      <c r="AT27" s="428">
        <v>11930</v>
      </c>
      <c r="AU27" s="428">
        <v>1328</v>
      </c>
      <c r="AV27" s="428"/>
      <c r="AW27" s="428">
        <v>239</v>
      </c>
      <c r="AX27" s="428"/>
      <c r="AY27" s="432">
        <v>3</v>
      </c>
      <c r="AZ27" s="433">
        <f t="shared" si="8"/>
        <v>24883.587169000002</v>
      </c>
      <c r="BA27" s="430">
        <f t="shared" si="8"/>
        <v>21617.343000000001</v>
      </c>
      <c r="BB27" s="430">
        <v>5015.9822349999995</v>
      </c>
      <c r="BC27" s="430">
        <v>20210.759000000002</v>
      </c>
      <c r="BD27" s="430">
        <v>19867.090840000001</v>
      </c>
      <c r="BE27" s="430">
        <v>1304.4459999999999</v>
      </c>
      <c r="BF27" s="430">
        <v>0.51283400000000001</v>
      </c>
      <c r="BG27" s="430">
        <v>86.158000000000001</v>
      </c>
      <c r="BH27" s="440"/>
      <c r="BI27" s="430">
        <v>15.73</v>
      </c>
      <c r="BJ27" s="430">
        <v>1.2600000000000001E-3</v>
      </c>
      <c r="BK27" s="431">
        <v>0.25</v>
      </c>
      <c r="BL27" s="433">
        <f t="shared" si="26"/>
        <v>12256.144999999999</v>
      </c>
      <c r="BM27" s="430">
        <f t="shared" si="26"/>
        <v>19030.537</v>
      </c>
      <c r="BN27" s="488">
        <v>4699.0139999999992</v>
      </c>
      <c r="BO27" s="488">
        <v>18153.135000000002</v>
      </c>
      <c r="BP27" s="488">
        <v>7551.8869999999997</v>
      </c>
      <c r="BQ27" s="488">
        <v>778.97299999999996</v>
      </c>
      <c r="BR27" s="488">
        <v>5.2439999999999998</v>
      </c>
      <c r="BS27" s="488">
        <v>97.736000000000004</v>
      </c>
      <c r="BT27" s="440"/>
      <c r="BU27" s="488"/>
      <c r="BV27" s="488"/>
      <c r="BW27" s="489">
        <v>0.69300000000000006</v>
      </c>
      <c r="BX27" s="433">
        <f t="shared" si="10"/>
        <v>3548.0860000000007</v>
      </c>
      <c r="BY27" s="430">
        <f t="shared" si="10"/>
        <v>16728.823</v>
      </c>
      <c r="BZ27" s="435">
        <v>588.42200000000003</v>
      </c>
      <c r="CA27" s="435">
        <v>12758.007</v>
      </c>
      <c r="CB27" s="435">
        <v>1942.5040000000001</v>
      </c>
      <c r="CC27" s="435">
        <v>2159.3500000000004</v>
      </c>
      <c r="CD27" s="435">
        <v>0.26400000000000001</v>
      </c>
      <c r="CE27" s="435">
        <v>201.78800000000001</v>
      </c>
      <c r="CF27" s="441">
        <v>4.6929999999999996</v>
      </c>
      <c r="CG27" s="441">
        <v>23.277000000000001</v>
      </c>
      <c r="CH27" s="435">
        <v>1012.203</v>
      </c>
      <c r="CI27" s="436">
        <v>1586.4009999999998</v>
      </c>
      <c r="CJ27" s="433">
        <f t="shared" si="11"/>
        <v>2899.5720000000001</v>
      </c>
      <c r="CK27" s="430">
        <f t="shared" si="11"/>
        <v>17795.573</v>
      </c>
      <c r="CL27" s="435">
        <v>701.13</v>
      </c>
      <c r="CM27" s="435">
        <v>12899.575000000001</v>
      </c>
      <c r="CN27" s="435">
        <v>1949.7919999999999</v>
      </c>
      <c r="CO27" s="435">
        <v>2263.085</v>
      </c>
      <c r="CP27" s="435">
        <v>1.895</v>
      </c>
      <c r="CQ27" s="435">
        <v>155.70599999999999</v>
      </c>
      <c r="CR27" s="441">
        <v>0</v>
      </c>
      <c r="CS27" s="441">
        <v>0</v>
      </c>
      <c r="CT27" s="435">
        <v>246.75499999999997</v>
      </c>
      <c r="CU27" s="436">
        <v>2477.2069999999999</v>
      </c>
      <c r="CV27" s="433">
        <f t="shared" si="12"/>
        <v>923.58699999999988</v>
      </c>
      <c r="CW27" s="430">
        <f t="shared" si="13"/>
        <v>19919.256000000012</v>
      </c>
      <c r="CX27" s="437">
        <v>791.20899999999983</v>
      </c>
      <c r="CY27" s="437">
        <v>19160.188000000009</v>
      </c>
      <c r="CZ27" s="437">
        <v>68.960999999999999</v>
      </c>
      <c r="DA27" s="437">
        <v>411.70099999999996</v>
      </c>
      <c r="DB27" s="437">
        <v>0.68499999999999994</v>
      </c>
      <c r="DC27" s="437">
        <v>223.74799999999999</v>
      </c>
      <c r="DD27" s="437">
        <v>5.9170000000000007</v>
      </c>
      <c r="DE27" s="437">
        <v>44.290999999999997</v>
      </c>
      <c r="DF27" s="437">
        <v>56.815000000000005</v>
      </c>
      <c r="DG27" s="437">
        <v>79.328000000000017</v>
      </c>
      <c r="DH27" s="439">
        <f t="shared" si="14"/>
        <v>69903.906858000017</v>
      </c>
      <c r="DI27" s="435">
        <f t="shared" si="14"/>
        <v>172506.37700000004</v>
      </c>
      <c r="DJ27" s="435">
        <f t="shared" si="15"/>
        <v>25093.166827999998</v>
      </c>
      <c r="DK27" s="435">
        <f t="shared" si="16"/>
        <v>155952.94800000003</v>
      </c>
      <c r="DL27" s="435">
        <f t="shared" si="17"/>
        <v>43429.270050000006</v>
      </c>
      <c r="DM27" s="435">
        <f t="shared" si="18"/>
        <v>8359.5619999999999</v>
      </c>
      <c r="DN27" s="435">
        <f t="shared" si="19"/>
        <v>20.836019999999998</v>
      </c>
      <c r="DO27" s="435">
        <f t="shared" si="20"/>
        <v>3453.4550000000004</v>
      </c>
      <c r="DP27" s="435">
        <f t="shared" si="21"/>
        <v>10.61</v>
      </c>
      <c r="DQ27" s="435">
        <f t="shared" si="22"/>
        <v>83.298000000000002</v>
      </c>
      <c r="DR27" s="435">
        <f t="shared" si="23"/>
        <v>1350.02396</v>
      </c>
      <c r="DS27" s="436">
        <f t="shared" si="24"/>
        <v>4657.1140000000005</v>
      </c>
      <c r="DT27" s="385"/>
      <c r="DU27" s="74"/>
      <c r="DV27" s="74"/>
      <c r="DW27" s="74"/>
    </row>
    <row r="28" spans="1:127" x14ac:dyDescent="0.3">
      <c r="A28" s="442" t="s">
        <v>121</v>
      </c>
      <c r="B28" s="426">
        <f t="shared" si="3"/>
        <v>1212452.0829999992</v>
      </c>
      <c r="C28" s="427">
        <f t="shared" si="3"/>
        <v>2695526.0209999997</v>
      </c>
      <c r="D28" s="427">
        <v>402283.93299999891</v>
      </c>
      <c r="E28" s="427">
        <v>1695195.0359999996</v>
      </c>
      <c r="F28" s="427">
        <v>806861.99</v>
      </c>
      <c r="G28" s="427">
        <v>725516.0469999999</v>
      </c>
      <c r="H28" s="427">
        <v>2835.654</v>
      </c>
      <c r="I28" s="427">
        <v>180915.68399999998</v>
      </c>
      <c r="J28" s="427">
        <v>470.50599999999997</v>
      </c>
      <c r="K28" s="429">
        <v>93899.254000000001</v>
      </c>
      <c r="L28" s="426">
        <f t="shared" si="4"/>
        <v>1457532.8029079982</v>
      </c>
      <c r="M28" s="427">
        <f t="shared" si="4"/>
        <v>2495329.2170000002</v>
      </c>
      <c r="N28" s="430">
        <v>442101.17431299819</v>
      </c>
      <c r="O28" s="430">
        <v>1600664.1310000003</v>
      </c>
      <c r="P28" s="430">
        <v>979896.11794000003</v>
      </c>
      <c r="Q28" s="430">
        <v>587109.179</v>
      </c>
      <c r="R28" s="430">
        <v>3663.9607250000104</v>
      </c>
      <c r="S28" s="430">
        <v>147976.68299999993</v>
      </c>
      <c r="T28" s="430">
        <v>31871.549929999997</v>
      </c>
      <c r="U28" s="431">
        <v>159579.22399999999</v>
      </c>
      <c r="V28" s="426">
        <f t="shared" si="5"/>
        <v>1454139.762937</v>
      </c>
      <c r="W28" s="427">
        <f t="shared" si="5"/>
        <v>2491206.4470000011</v>
      </c>
      <c r="X28" s="430">
        <v>402957.12014700001</v>
      </c>
      <c r="Y28" s="430">
        <v>1577503.935000001</v>
      </c>
      <c r="Z28" s="430">
        <v>1037692.2360200001</v>
      </c>
      <c r="AA28" s="430">
        <v>724242.82400000002</v>
      </c>
      <c r="AB28" s="430">
        <v>5553.9708250000103</v>
      </c>
      <c r="AC28" s="430">
        <v>158320.234</v>
      </c>
      <c r="AD28" s="430">
        <v>7936.4359450000011</v>
      </c>
      <c r="AE28" s="431">
        <v>31139.454000000005</v>
      </c>
      <c r="AF28" s="426">
        <f t="shared" si="6"/>
        <v>1394060.5626759997</v>
      </c>
      <c r="AG28" s="427">
        <f t="shared" si="6"/>
        <v>2508779.7130000023</v>
      </c>
      <c r="AH28" s="430">
        <v>405759.923694</v>
      </c>
      <c r="AI28" s="430">
        <v>1563505.5850000023</v>
      </c>
      <c r="AJ28" s="430">
        <v>975125.10744299996</v>
      </c>
      <c r="AK28" s="430">
        <v>767689.79499999993</v>
      </c>
      <c r="AL28" s="430">
        <v>1673.6231589999979</v>
      </c>
      <c r="AM28" s="430">
        <v>126760.113</v>
      </c>
      <c r="AN28" s="430">
        <v>11501.908380000023</v>
      </c>
      <c r="AO28" s="431">
        <v>50824.22</v>
      </c>
      <c r="AP28" s="426">
        <f t="shared" si="7"/>
        <v>1418452</v>
      </c>
      <c r="AQ28" s="427">
        <f t="shared" si="7"/>
        <v>2570601</v>
      </c>
      <c r="AR28" s="428">
        <v>484359</v>
      </c>
      <c r="AS28" s="428">
        <v>1682676</v>
      </c>
      <c r="AT28" s="428">
        <v>921254</v>
      </c>
      <c r="AU28" s="428">
        <v>749780</v>
      </c>
      <c r="AV28" s="428">
        <v>1171</v>
      </c>
      <c r="AW28" s="428">
        <v>114714</v>
      </c>
      <c r="AX28" s="428">
        <v>11668</v>
      </c>
      <c r="AY28" s="432">
        <v>23431</v>
      </c>
      <c r="AZ28" s="433">
        <f t="shared" si="8"/>
        <v>1509804.043955999</v>
      </c>
      <c r="BA28" s="430">
        <f t="shared" si="8"/>
        <v>2709685.2340000048</v>
      </c>
      <c r="BB28" s="430">
        <v>538785.21645999909</v>
      </c>
      <c r="BC28" s="430">
        <v>1803654.7780000048</v>
      </c>
      <c r="BD28" s="430">
        <v>954575.89773199987</v>
      </c>
      <c r="BE28" s="430">
        <v>784346.83400000003</v>
      </c>
      <c r="BF28" s="430">
        <v>916.75577399999906</v>
      </c>
      <c r="BG28" s="430">
        <v>94794.151999999987</v>
      </c>
      <c r="BH28" s="430">
        <v>15395.462628000001</v>
      </c>
      <c r="BI28" s="430">
        <v>26098.078000000001</v>
      </c>
      <c r="BJ28" s="430">
        <v>130.71136199999998</v>
      </c>
      <c r="BK28" s="431">
        <v>791.39199999999994</v>
      </c>
      <c r="BL28" s="433">
        <f t="shared" si="26"/>
        <v>1412151.9729999977</v>
      </c>
      <c r="BM28" s="430">
        <f t="shared" si="26"/>
        <v>2853950.0820000009</v>
      </c>
      <c r="BN28" s="488">
        <v>487723.96299999766</v>
      </c>
      <c r="BO28" s="488">
        <v>1924516.8050000013</v>
      </c>
      <c r="BP28" s="488">
        <v>897715.77999999991</v>
      </c>
      <c r="BQ28" s="488">
        <v>773470.24299999967</v>
      </c>
      <c r="BR28" s="488">
        <v>1051.7249999999988</v>
      </c>
      <c r="BS28" s="488">
        <v>112842.16300000002</v>
      </c>
      <c r="BT28" s="488">
        <v>25109.037000000015</v>
      </c>
      <c r="BU28" s="488">
        <v>31948.109999999982</v>
      </c>
      <c r="BV28" s="488">
        <v>551.46799999999996</v>
      </c>
      <c r="BW28" s="489">
        <v>11172.761</v>
      </c>
      <c r="BX28" s="433">
        <f t="shared" si="10"/>
        <v>1473841.6339999991</v>
      </c>
      <c r="BY28" s="430">
        <f t="shared" si="10"/>
        <v>3079996.0019999989</v>
      </c>
      <c r="BZ28" s="435">
        <v>469489.63199999899</v>
      </c>
      <c r="CA28" s="435">
        <v>2099593.8029999989</v>
      </c>
      <c r="CB28" s="435">
        <v>929896.00499999989</v>
      </c>
      <c r="CC28" s="435">
        <v>695086.745</v>
      </c>
      <c r="CD28" s="435">
        <v>764.92899999999997</v>
      </c>
      <c r="CE28" s="435">
        <v>98454.202000000092</v>
      </c>
      <c r="CF28" s="435">
        <v>19967.756999999998</v>
      </c>
      <c r="CG28" s="435">
        <v>25092.812000000002</v>
      </c>
      <c r="CH28" s="435">
        <v>53723.311000000103</v>
      </c>
      <c r="CI28" s="436">
        <v>161768.43999999997</v>
      </c>
      <c r="CJ28" s="433">
        <f t="shared" si="11"/>
        <v>1535837.6010000003</v>
      </c>
      <c r="CK28" s="430">
        <f t="shared" si="11"/>
        <v>3122251.5860000001</v>
      </c>
      <c r="CL28" s="435">
        <v>545830.26699999999</v>
      </c>
      <c r="CM28" s="435">
        <v>2211663.5819999999</v>
      </c>
      <c r="CN28" s="435">
        <v>889180.33000000007</v>
      </c>
      <c r="CO28" s="435">
        <v>605156.04</v>
      </c>
      <c r="CP28" s="435">
        <v>864.71799999999996</v>
      </c>
      <c r="CQ28" s="435">
        <v>99481.566000000006</v>
      </c>
      <c r="CR28" s="435">
        <v>18896.784</v>
      </c>
      <c r="CS28" s="435">
        <v>23300.605</v>
      </c>
      <c r="CT28" s="435">
        <v>81065.502000000008</v>
      </c>
      <c r="CU28" s="436">
        <v>182649.79300000001</v>
      </c>
      <c r="CV28" s="433">
        <f t="shared" si="12"/>
        <v>1713795.0409999976</v>
      </c>
      <c r="CW28" s="430">
        <f t="shared" si="13"/>
        <v>3734570.3640000005</v>
      </c>
      <c r="CX28" s="437">
        <v>671642.01599999797</v>
      </c>
      <c r="CY28" s="437">
        <v>2650001.7070000013</v>
      </c>
      <c r="CZ28" s="437">
        <v>942074.16499999957</v>
      </c>
      <c r="DA28" s="437">
        <v>714763.08799999952</v>
      </c>
      <c r="DB28" s="437">
        <v>918.51199999999972</v>
      </c>
      <c r="DC28" s="437">
        <v>110573.29599999999</v>
      </c>
      <c r="DD28" s="437">
        <v>37211.165000000015</v>
      </c>
      <c r="DE28" s="437">
        <v>33207.773999999998</v>
      </c>
      <c r="DF28" s="437">
        <v>61949.183000000019</v>
      </c>
      <c r="DG28" s="437">
        <v>226024.49899999952</v>
      </c>
      <c r="DH28" s="439">
        <f t="shared" si="14"/>
        <v>14582067.504476991</v>
      </c>
      <c r="DI28" s="435">
        <f t="shared" si="14"/>
        <v>28261895.666000009</v>
      </c>
      <c r="DJ28" s="435">
        <f t="shared" si="15"/>
        <v>4850932.2456139904</v>
      </c>
      <c r="DK28" s="435">
        <f t="shared" si="16"/>
        <v>18808975.362000011</v>
      </c>
      <c r="DL28" s="435">
        <f t="shared" si="17"/>
        <v>9334271.6291349996</v>
      </c>
      <c r="DM28" s="435">
        <f t="shared" si="18"/>
        <v>7127160.794999999</v>
      </c>
      <c r="DN28" s="435">
        <f t="shared" si="19"/>
        <v>19414.84848300002</v>
      </c>
      <c r="DO28" s="435">
        <f t="shared" si="20"/>
        <v>1244832.0930000001</v>
      </c>
      <c r="DP28" s="435">
        <f t="shared" si="21"/>
        <v>116580.20562800003</v>
      </c>
      <c r="DQ28" s="435">
        <f t="shared" si="22"/>
        <v>139647.37899999999</v>
      </c>
      <c r="DR28" s="435">
        <f t="shared" si="23"/>
        <v>260868.57561700017</v>
      </c>
      <c r="DS28" s="436">
        <f t="shared" si="24"/>
        <v>941280.03699999943</v>
      </c>
      <c r="DT28" s="385"/>
      <c r="DU28" s="74"/>
      <c r="DV28" s="74"/>
      <c r="DW28" s="74"/>
    </row>
    <row r="29" spans="1:127" x14ac:dyDescent="0.3">
      <c r="A29" s="442" t="s">
        <v>122</v>
      </c>
      <c r="B29" s="426">
        <f t="shared" si="3"/>
        <v>109937.042</v>
      </c>
      <c r="C29" s="427">
        <f t="shared" si="3"/>
        <v>288097.41499999998</v>
      </c>
      <c r="D29" s="427">
        <v>60722.39</v>
      </c>
      <c r="E29" s="427">
        <v>258367.147</v>
      </c>
      <c r="F29" s="427">
        <v>49204.601999999999</v>
      </c>
      <c r="G29" s="427">
        <v>25453.928</v>
      </c>
      <c r="H29" s="427">
        <v>5.5809999999999995</v>
      </c>
      <c r="I29" s="427">
        <v>788.93100000000015</v>
      </c>
      <c r="J29" s="427">
        <v>4.4690000000000003</v>
      </c>
      <c r="K29" s="429">
        <v>3487.4089999999997</v>
      </c>
      <c r="L29" s="426">
        <f t="shared" si="4"/>
        <v>101867.43578500001</v>
      </c>
      <c r="M29" s="427">
        <f t="shared" si="4"/>
        <v>296760.58600000001</v>
      </c>
      <c r="N29" s="430">
        <v>69752.441925000006</v>
      </c>
      <c r="O29" s="430">
        <v>285571.69400000002</v>
      </c>
      <c r="P29" s="430">
        <v>31500.962400000004</v>
      </c>
      <c r="Q29" s="430">
        <v>8773.7189999999991</v>
      </c>
      <c r="R29" s="430">
        <v>4.3910800000000005</v>
      </c>
      <c r="S29" s="430">
        <v>1308.799</v>
      </c>
      <c r="T29" s="430">
        <v>609.64037999999994</v>
      </c>
      <c r="U29" s="431">
        <v>1106.3739999999998</v>
      </c>
      <c r="V29" s="426">
        <f t="shared" si="5"/>
        <v>121155.22901799997</v>
      </c>
      <c r="W29" s="427">
        <f t="shared" si="5"/>
        <v>340654.951</v>
      </c>
      <c r="X29" s="430">
        <v>87324.082965999973</v>
      </c>
      <c r="Y29" s="430">
        <v>325968.22499999998</v>
      </c>
      <c r="Z29" s="430">
        <v>33411.788860000001</v>
      </c>
      <c r="AA29" s="430">
        <v>10735.943999999998</v>
      </c>
      <c r="AB29" s="430">
        <v>8.2625580000000003</v>
      </c>
      <c r="AC29" s="430">
        <v>2377.951</v>
      </c>
      <c r="AD29" s="430">
        <v>411.09463399999999</v>
      </c>
      <c r="AE29" s="431">
        <v>1572.8309999999997</v>
      </c>
      <c r="AF29" s="426">
        <f t="shared" si="6"/>
        <v>98137.894902</v>
      </c>
      <c r="AG29" s="427">
        <f t="shared" si="6"/>
        <v>372556.24199999997</v>
      </c>
      <c r="AH29" s="430">
        <v>87227.152403</v>
      </c>
      <c r="AI29" s="430">
        <v>356400.08299999998</v>
      </c>
      <c r="AJ29" s="430">
        <v>8768.2768500000002</v>
      </c>
      <c r="AK29" s="430">
        <v>8396.19</v>
      </c>
      <c r="AL29" s="430">
        <v>12.719834000000001</v>
      </c>
      <c r="AM29" s="430">
        <v>3065.1330000000003</v>
      </c>
      <c r="AN29" s="430">
        <v>2129.7458150000002</v>
      </c>
      <c r="AO29" s="431">
        <v>4694.8360000000002</v>
      </c>
      <c r="AP29" s="426">
        <f t="shared" si="7"/>
        <v>140129</v>
      </c>
      <c r="AQ29" s="427">
        <f t="shared" si="7"/>
        <v>402339</v>
      </c>
      <c r="AR29" s="428">
        <v>94696</v>
      </c>
      <c r="AS29" s="428">
        <v>384303</v>
      </c>
      <c r="AT29" s="428">
        <v>45302</v>
      </c>
      <c r="AU29" s="428">
        <v>14709</v>
      </c>
      <c r="AV29" s="428">
        <v>18</v>
      </c>
      <c r="AW29" s="428">
        <v>2965</v>
      </c>
      <c r="AX29" s="428">
        <v>113</v>
      </c>
      <c r="AY29" s="432">
        <v>362</v>
      </c>
      <c r="AZ29" s="433">
        <f t="shared" si="8"/>
        <v>115866.14461000003</v>
      </c>
      <c r="BA29" s="430">
        <f t="shared" si="8"/>
        <v>424051.49100000004</v>
      </c>
      <c r="BB29" s="430">
        <v>105988.23588000002</v>
      </c>
      <c r="BC29" s="430">
        <v>411855.34600000002</v>
      </c>
      <c r="BD29" s="430">
        <v>9731.6587560000007</v>
      </c>
      <c r="BE29" s="430">
        <v>8937.7469999999994</v>
      </c>
      <c r="BF29" s="430">
        <v>62.109253000000002</v>
      </c>
      <c r="BG29" s="430">
        <v>2892.4010000000003</v>
      </c>
      <c r="BH29" s="430">
        <v>69.04513</v>
      </c>
      <c r="BI29" s="430">
        <v>191.184</v>
      </c>
      <c r="BJ29" s="430">
        <v>15.095591000000001</v>
      </c>
      <c r="BK29" s="431">
        <v>174.81299999999999</v>
      </c>
      <c r="BL29" s="433">
        <f t="shared" si="26"/>
        <v>190886.32999999984</v>
      </c>
      <c r="BM29" s="430">
        <f t="shared" si="26"/>
        <v>513724.75299999997</v>
      </c>
      <c r="BN29" s="488">
        <v>131178.47599999985</v>
      </c>
      <c r="BO29" s="488">
        <v>482671.84299999994</v>
      </c>
      <c r="BP29" s="488">
        <v>58971.073000000004</v>
      </c>
      <c r="BQ29" s="488">
        <v>22421.579999999998</v>
      </c>
      <c r="BR29" s="488">
        <v>17.606000000000002</v>
      </c>
      <c r="BS29" s="488">
        <v>5365.7209999999995</v>
      </c>
      <c r="BT29" s="488">
        <v>717.24800000000005</v>
      </c>
      <c r="BU29" s="488">
        <v>3102.2849999999989</v>
      </c>
      <c r="BV29" s="488">
        <v>1.927</v>
      </c>
      <c r="BW29" s="489">
        <v>163.32399999999998</v>
      </c>
      <c r="BX29" s="433">
        <f t="shared" si="10"/>
        <v>200925.56999999986</v>
      </c>
      <c r="BY29" s="430">
        <f t="shared" si="10"/>
        <v>585507.71100000001</v>
      </c>
      <c r="BZ29" s="435">
        <v>135271.41799999989</v>
      </c>
      <c r="CA29" s="435">
        <v>532934.99100000004</v>
      </c>
      <c r="CB29" s="435">
        <v>59466.652999999998</v>
      </c>
      <c r="CC29" s="435">
        <v>20856.214</v>
      </c>
      <c r="CD29" s="435">
        <v>8.4250000000000007</v>
      </c>
      <c r="CE29" s="435">
        <v>7163.7790000000005</v>
      </c>
      <c r="CF29" s="435">
        <v>556.27199999999993</v>
      </c>
      <c r="CG29" s="435">
        <v>2096.8790000000004</v>
      </c>
      <c r="CH29" s="435">
        <v>5622.8019999999997</v>
      </c>
      <c r="CI29" s="436">
        <v>22455.848000000002</v>
      </c>
      <c r="CJ29" s="433">
        <f t="shared" si="11"/>
        <v>272260.61699999997</v>
      </c>
      <c r="CK29" s="430">
        <f t="shared" si="11"/>
        <v>727581.19299999997</v>
      </c>
      <c r="CL29" s="435">
        <v>152877.77100000001</v>
      </c>
      <c r="CM29" s="435">
        <v>648435.41200000001</v>
      </c>
      <c r="CN29" s="435">
        <v>112380.83199999999</v>
      </c>
      <c r="CO29" s="435">
        <v>49377.915999999997</v>
      </c>
      <c r="CP29" s="435">
        <v>15.685</v>
      </c>
      <c r="CQ29" s="435">
        <v>9974.5470000000005</v>
      </c>
      <c r="CR29" s="435">
        <v>112.453</v>
      </c>
      <c r="CS29" s="435">
        <v>526.11300000000006</v>
      </c>
      <c r="CT29" s="435">
        <v>6873.8760000000002</v>
      </c>
      <c r="CU29" s="436">
        <v>19267.205000000002</v>
      </c>
      <c r="CV29" s="433">
        <f t="shared" si="12"/>
        <v>259777.85699999984</v>
      </c>
      <c r="CW29" s="430">
        <f t="shared" si="13"/>
        <v>843403.80899999931</v>
      </c>
      <c r="CX29" s="437">
        <v>175451.58199999988</v>
      </c>
      <c r="CY29" s="437">
        <v>749263.34099999932</v>
      </c>
      <c r="CZ29" s="437">
        <v>74592.291999999987</v>
      </c>
      <c r="DA29" s="437">
        <v>54133.484000000011</v>
      </c>
      <c r="DB29" s="437">
        <v>27.715</v>
      </c>
      <c r="DC29" s="437">
        <v>9307.473</v>
      </c>
      <c r="DD29" s="437">
        <v>365.03000000000003</v>
      </c>
      <c r="DE29" s="437">
        <v>1022.956</v>
      </c>
      <c r="DF29" s="437">
        <v>9341.2379999999939</v>
      </c>
      <c r="DG29" s="437">
        <v>29676.554999999989</v>
      </c>
      <c r="DH29" s="439">
        <f t="shared" si="14"/>
        <v>1610943.1203149997</v>
      </c>
      <c r="DI29" s="435">
        <f t="shared" si="14"/>
        <v>4794677.1510000005</v>
      </c>
      <c r="DJ29" s="435">
        <f t="shared" si="15"/>
        <v>1100489.5501739995</v>
      </c>
      <c r="DK29" s="435">
        <f t="shared" si="16"/>
        <v>4435771.0819999995</v>
      </c>
      <c r="DL29" s="435">
        <f t="shared" si="17"/>
        <v>483330.13886599999</v>
      </c>
      <c r="DM29" s="435">
        <f t="shared" si="18"/>
        <v>223795.72200000001</v>
      </c>
      <c r="DN29" s="435">
        <f t="shared" si="19"/>
        <v>180.49472500000002</v>
      </c>
      <c r="DO29" s="435">
        <f t="shared" si="20"/>
        <v>45209.735000000001</v>
      </c>
      <c r="DP29" s="435">
        <f t="shared" si="21"/>
        <v>1820.0481299999999</v>
      </c>
      <c r="DQ29" s="435">
        <f t="shared" si="22"/>
        <v>6939.4170000000004</v>
      </c>
      <c r="DR29" s="435">
        <f t="shared" si="23"/>
        <v>25122.888419999996</v>
      </c>
      <c r="DS29" s="436">
        <f t="shared" si="24"/>
        <v>82961.194999999992</v>
      </c>
      <c r="DT29" s="385"/>
      <c r="DU29" s="74"/>
      <c r="DV29" s="74"/>
      <c r="DW29" s="74"/>
    </row>
    <row r="30" spans="1:127" ht="14.55" x14ac:dyDescent="0.35">
      <c r="A30" s="442" t="s">
        <v>123</v>
      </c>
      <c r="B30" s="426">
        <f t="shared" si="3"/>
        <v>1758841.2459999993</v>
      </c>
      <c r="C30" s="427">
        <f t="shared" si="3"/>
        <v>1866677.676999999</v>
      </c>
      <c r="D30" s="427">
        <v>254885.94599999956</v>
      </c>
      <c r="E30" s="427">
        <v>980467.91199999908</v>
      </c>
      <c r="F30" s="427">
        <v>1502019.672</v>
      </c>
      <c r="G30" s="427">
        <v>744146.11899999995</v>
      </c>
      <c r="H30" s="427">
        <v>1745.0929999999903</v>
      </c>
      <c r="I30" s="427">
        <v>84235.199000000008</v>
      </c>
      <c r="J30" s="427">
        <v>190.535</v>
      </c>
      <c r="K30" s="429">
        <v>57828.446999999993</v>
      </c>
      <c r="L30" s="426">
        <f t="shared" si="4"/>
        <v>1706713.4683619998</v>
      </c>
      <c r="M30" s="427">
        <f t="shared" si="4"/>
        <v>1541646.1919999989</v>
      </c>
      <c r="N30" s="430">
        <v>285369.08802299993</v>
      </c>
      <c r="O30" s="430">
        <v>977440.46099999908</v>
      </c>
      <c r="P30" s="430">
        <v>1412819.542374</v>
      </c>
      <c r="Q30" s="430">
        <v>455223.69399999996</v>
      </c>
      <c r="R30" s="430">
        <v>1703.3731680000001</v>
      </c>
      <c r="S30" s="430">
        <v>74544.808999999907</v>
      </c>
      <c r="T30" s="430">
        <v>6821.4647970000015</v>
      </c>
      <c r="U30" s="431">
        <v>34437.228000000003</v>
      </c>
      <c r="V30" s="426">
        <f t="shared" si="5"/>
        <v>1721283.3573519995</v>
      </c>
      <c r="W30" s="427">
        <f t="shared" si="5"/>
        <v>1963201.9260000011</v>
      </c>
      <c r="X30" s="430">
        <v>238542.57105600007</v>
      </c>
      <c r="Y30" s="430">
        <v>1174475.1490000009</v>
      </c>
      <c r="Z30" s="430">
        <v>1476226.5628699996</v>
      </c>
      <c r="AA30" s="430">
        <v>672960.75300000014</v>
      </c>
      <c r="AB30" s="430">
        <v>1776.8921699999999</v>
      </c>
      <c r="AC30" s="430">
        <v>89189.067999999999</v>
      </c>
      <c r="AD30" s="430">
        <v>4737.3312559999995</v>
      </c>
      <c r="AE30" s="431">
        <v>26576.955999999998</v>
      </c>
      <c r="AF30" s="426">
        <f t="shared" si="6"/>
        <v>1098066.4019539994</v>
      </c>
      <c r="AG30" s="427">
        <f t="shared" si="6"/>
        <v>1749860.7019999989</v>
      </c>
      <c r="AH30" s="430">
        <v>204444.21598199938</v>
      </c>
      <c r="AI30" s="430">
        <v>1105013.980999999</v>
      </c>
      <c r="AJ30" s="430">
        <v>888798.41984100011</v>
      </c>
      <c r="AK30" s="430">
        <v>534385.11700000009</v>
      </c>
      <c r="AL30" s="430">
        <v>1435.8996029999998</v>
      </c>
      <c r="AM30" s="430">
        <v>85990.892999999996</v>
      </c>
      <c r="AN30" s="430">
        <v>3387.8665279999982</v>
      </c>
      <c r="AO30" s="431">
        <v>24470.711000000003</v>
      </c>
      <c r="AP30" s="426">
        <f t="shared" si="7"/>
        <v>1237966</v>
      </c>
      <c r="AQ30" s="427">
        <f t="shared" si="7"/>
        <v>1599448</v>
      </c>
      <c r="AR30" s="428">
        <v>253525</v>
      </c>
      <c r="AS30" s="428">
        <v>1029552</v>
      </c>
      <c r="AT30" s="428">
        <v>982968</v>
      </c>
      <c r="AU30" s="428">
        <v>487786</v>
      </c>
      <c r="AV30" s="428">
        <v>1174</v>
      </c>
      <c r="AW30" s="428">
        <v>76843</v>
      </c>
      <c r="AX30" s="428">
        <v>299</v>
      </c>
      <c r="AY30" s="432">
        <v>5267</v>
      </c>
      <c r="AZ30" s="433">
        <f t="shared" si="8"/>
        <v>1268109.5887369995</v>
      </c>
      <c r="BA30" s="430">
        <f t="shared" si="8"/>
        <v>1572925.153999998</v>
      </c>
      <c r="BB30" s="430">
        <v>241352.2298279996</v>
      </c>
      <c r="BC30" s="430">
        <v>1052037.2769999979</v>
      </c>
      <c r="BD30" s="430">
        <v>1024729.867779</v>
      </c>
      <c r="BE30" s="430">
        <v>451951.96</v>
      </c>
      <c r="BF30" s="430">
        <v>1434.3079249999978</v>
      </c>
      <c r="BG30" s="430">
        <v>63431.277000000002</v>
      </c>
      <c r="BH30" s="430">
        <v>571.57433100000003</v>
      </c>
      <c r="BI30" s="430">
        <v>2059.6509999999998</v>
      </c>
      <c r="BJ30" s="430">
        <v>21.608874000000011</v>
      </c>
      <c r="BK30" s="431">
        <v>3444.989</v>
      </c>
      <c r="BL30" s="433">
        <f t="shared" si="26"/>
        <v>1418385.5439999981</v>
      </c>
      <c r="BM30" s="430">
        <f t="shared" si="26"/>
        <v>1686932.1780000001</v>
      </c>
      <c r="BN30" s="488">
        <v>240883.06099999844</v>
      </c>
      <c r="BO30" s="488">
        <v>1178472.4820000001</v>
      </c>
      <c r="BP30" s="488">
        <v>1172125.2389999996</v>
      </c>
      <c r="BQ30" s="488">
        <v>447328.40599999996</v>
      </c>
      <c r="BR30" s="488">
        <v>1048.7589999999964</v>
      </c>
      <c r="BS30" s="488">
        <v>53879.229000000058</v>
      </c>
      <c r="BT30" s="488">
        <v>4278.0099999999993</v>
      </c>
      <c r="BU30" s="488">
        <v>4780.0409999999993</v>
      </c>
      <c r="BV30" s="488">
        <v>50.474999999999959</v>
      </c>
      <c r="BW30" s="489">
        <v>2472.02</v>
      </c>
      <c r="BX30" s="433">
        <f t="shared" si="10"/>
        <v>1648397.4619999991</v>
      </c>
      <c r="BY30" s="430">
        <f t="shared" si="10"/>
        <v>1899548.2219999989</v>
      </c>
      <c r="BZ30" s="435">
        <v>339907.43999999907</v>
      </c>
      <c r="CA30" s="435">
        <v>1292002.6659999988</v>
      </c>
      <c r="CB30" s="435">
        <v>1270726.044</v>
      </c>
      <c r="CC30" s="435">
        <v>419610.321</v>
      </c>
      <c r="CD30" s="435">
        <v>1251.546</v>
      </c>
      <c r="CE30" s="435">
        <v>55706.488999999994</v>
      </c>
      <c r="CF30" s="435">
        <v>712.98300000000006</v>
      </c>
      <c r="CG30" s="435">
        <v>2253.3080000000004</v>
      </c>
      <c r="CH30" s="435">
        <v>35799.44900000011</v>
      </c>
      <c r="CI30" s="436">
        <v>129975.43800000001</v>
      </c>
      <c r="CJ30" s="433">
        <f t="shared" si="11"/>
        <v>1589065.659</v>
      </c>
      <c r="CK30" s="430">
        <f t="shared" si="11"/>
        <v>1877746.2110000001</v>
      </c>
      <c r="CL30" s="435">
        <v>344927.28</v>
      </c>
      <c r="CM30" s="435">
        <v>1246472.304</v>
      </c>
      <c r="CN30" s="435">
        <v>1203551.298</v>
      </c>
      <c r="CO30" s="435">
        <v>426973.53</v>
      </c>
      <c r="CP30" s="435">
        <v>1205.479</v>
      </c>
      <c r="CQ30" s="435">
        <v>64591.275999999991</v>
      </c>
      <c r="CR30" s="435">
        <v>381.49800000000005</v>
      </c>
      <c r="CS30" s="435">
        <v>935.40099999999995</v>
      </c>
      <c r="CT30" s="435">
        <v>39000.104000000007</v>
      </c>
      <c r="CU30" s="436">
        <v>138773.70000000001</v>
      </c>
      <c r="CV30" s="433">
        <f t="shared" si="12"/>
        <v>1366480.5699999991</v>
      </c>
      <c r="CW30" s="430">
        <f t="shared" si="13"/>
        <v>1863425.6810000001</v>
      </c>
      <c r="CX30" s="437">
        <v>305095.80699999892</v>
      </c>
      <c r="CY30" s="437">
        <v>1241577.1700000002</v>
      </c>
      <c r="CZ30" s="437">
        <v>1028177.7220000002</v>
      </c>
      <c r="DA30" s="437">
        <v>426930.10599999991</v>
      </c>
      <c r="DB30" s="437">
        <v>793.02299999999798</v>
      </c>
      <c r="DC30" s="437">
        <v>75275.940000000031</v>
      </c>
      <c r="DD30" s="437">
        <v>398.87299999999999</v>
      </c>
      <c r="DE30" s="437">
        <v>1808.7400000000005</v>
      </c>
      <c r="DF30" s="437">
        <v>32015.145000000004</v>
      </c>
      <c r="DG30" s="437">
        <v>117833.72500000008</v>
      </c>
      <c r="DH30" s="439">
        <f t="shared" si="14"/>
        <v>14813309.297404993</v>
      </c>
      <c r="DI30" s="435">
        <f t="shared" si="14"/>
        <v>17621411.942999993</v>
      </c>
      <c r="DJ30" s="435">
        <f t="shared" si="15"/>
        <v>2708932.6388889952</v>
      </c>
      <c r="DK30" s="435">
        <f t="shared" si="16"/>
        <v>11277511.401999993</v>
      </c>
      <c r="DL30" s="435">
        <f t="shared" si="17"/>
        <v>11962142.367864</v>
      </c>
      <c r="DM30" s="435">
        <f t="shared" si="18"/>
        <v>5067296.0060000001</v>
      </c>
      <c r="DN30" s="435">
        <f t="shared" si="19"/>
        <v>13568.372865999982</v>
      </c>
      <c r="DO30" s="435">
        <f t="shared" si="20"/>
        <v>723687.17999999993</v>
      </c>
      <c r="DP30" s="435">
        <f t="shared" si="21"/>
        <v>6342.9383309999994</v>
      </c>
      <c r="DQ30" s="435">
        <f t="shared" si="22"/>
        <v>11837.141</v>
      </c>
      <c r="DR30" s="435">
        <f t="shared" si="23"/>
        <v>122322.97945500012</v>
      </c>
      <c r="DS30" s="436">
        <f t="shared" si="24"/>
        <v>541080.21400000004</v>
      </c>
      <c r="DT30" s="385"/>
      <c r="DU30" s="74"/>
      <c r="DV30" s="74"/>
      <c r="DW30" s="74"/>
    </row>
    <row r="31" spans="1:127" x14ac:dyDescent="0.3">
      <c r="A31" s="442" t="s">
        <v>125</v>
      </c>
      <c r="B31" s="426">
        <f t="shared" si="3"/>
        <v>63978.795000000006</v>
      </c>
      <c r="C31" s="427">
        <f t="shared" si="3"/>
        <v>311218.79399999994</v>
      </c>
      <c r="D31" s="427">
        <v>36834.577000000005</v>
      </c>
      <c r="E31" s="427">
        <v>204660.93699999992</v>
      </c>
      <c r="F31" s="427">
        <v>22675.57</v>
      </c>
      <c r="G31" s="427">
        <v>74802.904999999999</v>
      </c>
      <c r="H31" s="427">
        <v>53.071000000000005</v>
      </c>
      <c r="I31" s="427">
        <v>1013.458</v>
      </c>
      <c r="J31" s="427">
        <v>4415.5770000000002</v>
      </c>
      <c r="K31" s="429">
        <v>30741.494000000006</v>
      </c>
      <c r="L31" s="426">
        <f t="shared" si="4"/>
        <v>336786.98712000001</v>
      </c>
      <c r="M31" s="427">
        <f t="shared" si="4"/>
        <v>141125.33900000004</v>
      </c>
      <c r="N31" s="430">
        <v>33367.249559999997</v>
      </c>
      <c r="O31" s="430">
        <v>93968.769</v>
      </c>
      <c r="P31" s="430">
        <v>302759.28700000001</v>
      </c>
      <c r="Q31" s="430">
        <v>46567.099000000002</v>
      </c>
      <c r="R31" s="430">
        <v>0.50229999999999997</v>
      </c>
      <c r="S31" s="430">
        <v>12.501999999999999</v>
      </c>
      <c r="T31" s="430">
        <v>659.94825999999989</v>
      </c>
      <c r="U31" s="431">
        <v>576.96899999999994</v>
      </c>
      <c r="V31" s="426">
        <f t="shared" si="5"/>
        <v>169393.94234299997</v>
      </c>
      <c r="W31" s="427">
        <f t="shared" si="5"/>
        <v>116893.39800000002</v>
      </c>
      <c r="X31" s="430">
        <v>11369.830128000001</v>
      </c>
      <c r="Y31" s="430">
        <v>75634.486000000019</v>
      </c>
      <c r="Z31" s="430">
        <v>158014.12</v>
      </c>
      <c r="AA31" s="430">
        <v>41055.801999999996</v>
      </c>
      <c r="AB31" s="430">
        <v>1.8213849999999998</v>
      </c>
      <c r="AC31" s="430">
        <v>74.260999999999996</v>
      </c>
      <c r="AD31" s="430">
        <v>8.1708300000000005</v>
      </c>
      <c r="AE31" s="431">
        <v>128.84899999999999</v>
      </c>
      <c r="AF31" s="426">
        <f t="shared" si="6"/>
        <v>45289.798458000005</v>
      </c>
      <c r="AG31" s="427">
        <f t="shared" si="6"/>
        <v>337130.76900000009</v>
      </c>
      <c r="AH31" s="430">
        <v>36485.708391</v>
      </c>
      <c r="AI31" s="430">
        <v>272185.12000000005</v>
      </c>
      <c r="AJ31" s="430">
        <v>5795.7375000000002</v>
      </c>
      <c r="AK31" s="430">
        <v>44303.352000000006</v>
      </c>
      <c r="AL31" s="430">
        <v>23.898146999999998</v>
      </c>
      <c r="AM31" s="430">
        <v>1407.4540000000002</v>
      </c>
      <c r="AN31" s="430">
        <v>2984.4544200000005</v>
      </c>
      <c r="AO31" s="431">
        <v>19234.842999999997</v>
      </c>
      <c r="AP31" s="426">
        <f t="shared" si="7"/>
        <v>41086</v>
      </c>
      <c r="AQ31" s="427">
        <f t="shared" si="7"/>
        <v>298073</v>
      </c>
      <c r="AR31" s="428">
        <v>34092</v>
      </c>
      <c r="AS31" s="428">
        <v>244795</v>
      </c>
      <c r="AT31" s="428">
        <v>5423</v>
      </c>
      <c r="AU31" s="428">
        <v>39771</v>
      </c>
      <c r="AV31" s="428">
        <v>20</v>
      </c>
      <c r="AW31" s="428">
        <v>1689</v>
      </c>
      <c r="AX31" s="428">
        <v>1551</v>
      </c>
      <c r="AY31" s="432">
        <v>11818</v>
      </c>
      <c r="AZ31" s="433">
        <f t="shared" si="8"/>
        <v>43027.430215</v>
      </c>
      <c r="BA31" s="430">
        <f t="shared" si="8"/>
        <v>311089.32599999983</v>
      </c>
      <c r="BB31" s="430">
        <v>36829.020836000003</v>
      </c>
      <c r="BC31" s="430">
        <v>256974.50999999986</v>
      </c>
      <c r="BD31" s="430">
        <v>4990.4963500000003</v>
      </c>
      <c r="BE31" s="430">
        <v>41841.33</v>
      </c>
      <c r="BF31" s="430">
        <v>65.981103999999988</v>
      </c>
      <c r="BG31" s="430">
        <v>3208.8940000000002</v>
      </c>
      <c r="BH31" s="430">
        <v>1141.3171</v>
      </c>
      <c r="BI31" s="430">
        <v>9049.612000000001</v>
      </c>
      <c r="BJ31" s="430">
        <v>0.61482500000000007</v>
      </c>
      <c r="BK31" s="431">
        <v>14.98</v>
      </c>
      <c r="BL31" s="433">
        <f t="shared" si="26"/>
        <v>51976.85200000005</v>
      </c>
      <c r="BM31" s="430">
        <f t="shared" si="26"/>
        <v>397418.82699999999</v>
      </c>
      <c r="BN31" s="488">
        <v>44824.92200000005</v>
      </c>
      <c r="BO31" s="488">
        <v>336511.12900000002</v>
      </c>
      <c r="BP31" s="488">
        <v>5507.1779999999999</v>
      </c>
      <c r="BQ31" s="488">
        <v>46167.880000000005</v>
      </c>
      <c r="BR31" s="488">
        <v>17.114000000000001</v>
      </c>
      <c r="BS31" s="488">
        <v>1430.885</v>
      </c>
      <c r="BT31" s="488">
        <v>1626.2309999999998</v>
      </c>
      <c r="BU31" s="488">
        <v>13224.708999999999</v>
      </c>
      <c r="BV31" s="488">
        <v>1.4069999999999998</v>
      </c>
      <c r="BW31" s="489">
        <v>84.224000000000004</v>
      </c>
      <c r="BX31" s="433">
        <f t="shared" si="10"/>
        <v>57320.328999999998</v>
      </c>
      <c r="BY31" s="430">
        <f t="shared" si="10"/>
        <v>471360.48199999984</v>
      </c>
      <c r="BZ31" s="435">
        <v>45707.865999999995</v>
      </c>
      <c r="CA31" s="435">
        <v>382907.99699999986</v>
      </c>
      <c r="CB31" s="435">
        <v>6935.1290000000008</v>
      </c>
      <c r="CC31" s="435">
        <v>60434.31</v>
      </c>
      <c r="CD31" s="435">
        <v>14.979999999999999</v>
      </c>
      <c r="CE31" s="435">
        <v>1790.1080000000002</v>
      </c>
      <c r="CF31" s="435">
        <v>2158.0619999999999</v>
      </c>
      <c r="CG31" s="435">
        <v>17569.593000000001</v>
      </c>
      <c r="CH31" s="435">
        <v>2504.2920000000004</v>
      </c>
      <c r="CI31" s="436">
        <v>8658.4740000000111</v>
      </c>
      <c r="CJ31" s="433">
        <f t="shared" si="11"/>
        <v>63666.332999999999</v>
      </c>
      <c r="CK31" s="430">
        <f t="shared" si="11"/>
        <v>471216.63199999998</v>
      </c>
      <c r="CL31" s="435">
        <v>50435.975999999995</v>
      </c>
      <c r="CM31" s="435">
        <v>385559.63199999998</v>
      </c>
      <c r="CN31" s="435">
        <v>6719.9059999999999</v>
      </c>
      <c r="CO31" s="435">
        <v>56746.758999999998</v>
      </c>
      <c r="CP31" s="435">
        <v>40.955999999999996</v>
      </c>
      <c r="CQ31" s="435">
        <v>1902.2629999999999</v>
      </c>
      <c r="CR31" s="435">
        <v>2236.0350000000003</v>
      </c>
      <c r="CS31" s="435">
        <v>16107.463</v>
      </c>
      <c r="CT31" s="435">
        <v>4233.46</v>
      </c>
      <c r="CU31" s="436">
        <v>10900.515000000001</v>
      </c>
      <c r="CV31" s="433">
        <f t="shared" si="12"/>
        <v>65589.422999999995</v>
      </c>
      <c r="CW31" s="430">
        <f t="shared" si="13"/>
        <v>457068.97700000007</v>
      </c>
      <c r="CX31" s="437">
        <v>55233.12999999999</v>
      </c>
      <c r="CY31" s="437">
        <v>382213.59800000006</v>
      </c>
      <c r="CZ31" s="437">
        <v>4362.6139999999996</v>
      </c>
      <c r="DA31" s="437">
        <v>41583.842999999993</v>
      </c>
      <c r="DB31" s="437">
        <v>30.264999999999997</v>
      </c>
      <c r="DC31" s="437">
        <v>1926.2569999999994</v>
      </c>
      <c r="DD31" s="437">
        <v>2199.5970000000002</v>
      </c>
      <c r="DE31" s="437">
        <v>17760.704000000002</v>
      </c>
      <c r="DF31" s="437">
        <v>3763.8169999999996</v>
      </c>
      <c r="DG31" s="437">
        <v>13584.575000000006</v>
      </c>
      <c r="DH31" s="439">
        <f t="shared" si="14"/>
        <v>938115.89013600012</v>
      </c>
      <c r="DI31" s="435">
        <f t="shared" si="14"/>
        <v>3312595.5439999993</v>
      </c>
      <c r="DJ31" s="435">
        <f t="shared" si="15"/>
        <v>385180.27991500008</v>
      </c>
      <c r="DK31" s="435">
        <f t="shared" si="16"/>
        <v>2635411.1779999994</v>
      </c>
      <c r="DL31" s="435">
        <f t="shared" si="17"/>
        <v>523183.03785000002</v>
      </c>
      <c r="DM31" s="435">
        <f t="shared" si="18"/>
        <v>493274.28</v>
      </c>
      <c r="DN31" s="435">
        <f t="shared" si="19"/>
        <v>268.58893599999999</v>
      </c>
      <c r="DO31" s="435">
        <f t="shared" si="20"/>
        <v>14455.082</v>
      </c>
      <c r="DP31" s="435">
        <f t="shared" si="21"/>
        <v>9361.2420999999995</v>
      </c>
      <c r="DQ31" s="435">
        <f t="shared" si="22"/>
        <v>73712.081000000006</v>
      </c>
      <c r="DR31" s="435">
        <f t="shared" si="23"/>
        <v>20122.741334999999</v>
      </c>
      <c r="DS31" s="436">
        <f t="shared" si="24"/>
        <v>95742.923000000024</v>
      </c>
      <c r="DT31" s="385"/>
      <c r="DU31" s="74"/>
      <c r="DV31" s="74"/>
      <c r="DW31" s="74"/>
    </row>
    <row r="32" spans="1:127" x14ac:dyDescent="0.3">
      <c r="A32" s="442" t="s">
        <v>124</v>
      </c>
      <c r="B32" s="426">
        <f t="shared" si="3"/>
        <v>111011.93200000002</v>
      </c>
      <c r="C32" s="427">
        <f t="shared" si="3"/>
        <v>98346.435999999987</v>
      </c>
      <c r="D32" s="427">
        <v>20416.415000000001</v>
      </c>
      <c r="E32" s="427">
        <v>55934.885999999991</v>
      </c>
      <c r="F32" s="427">
        <v>90458.217000000004</v>
      </c>
      <c r="G32" s="427">
        <v>40726.139000000003</v>
      </c>
      <c r="H32" s="427">
        <v>9.1809999999999992</v>
      </c>
      <c r="I32" s="427">
        <v>455.904</v>
      </c>
      <c r="J32" s="427">
        <v>128.119</v>
      </c>
      <c r="K32" s="429">
        <v>1229.5069999999998</v>
      </c>
      <c r="L32" s="426">
        <f t="shared" si="4"/>
        <v>81005.974818000017</v>
      </c>
      <c r="M32" s="427">
        <f t="shared" si="4"/>
        <v>258682.42200000002</v>
      </c>
      <c r="N32" s="430">
        <v>46779.665008000004</v>
      </c>
      <c r="O32" s="430">
        <v>184224.39800000002</v>
      </c>
      <c r="P32" s="430">
        <v>26490.641889999999</v>
      </c>
      <c r="Q32" s="430">
        <v>51677.453999999998</v>
      </c>
      <c r="R32" s="430">
        <v>10.646370000000001</v>
      </c>
      <c r="S32" s="430">
        <v>1022.0530000000001</v>
      </c>
      <c r="T32" s="430">
        <v>7725.0215499999995</v>
      </c>
      <c r="U32" s="431">
        <v>21758.517</v>
      </c>
      <c r="V32" s="426">
        <f t="shared" si="5"/>
        <v>92832.444009999992</v>
      </c>
      <c r="W32" s="427">
        <f t="shared" si="5"/>
        <v>345587.32800000004</v>
      </c>
      <c r="X32" s="430">
        <v>77018.775900000008</v>
      </c>
      <c r="Y32" s="430">
        <v>242379.22700000007</v>
      </c>
      <c r="Z32" s="430">
        <v>12849.727800000001</v>
      </c>
      <c r="AA32" s="430">
        <v>82355.491999999998</v>
      </c>
      <c r="AB32" s="430">
        <v>10.633004999999999</v>
      </c>
      <c r="AC32" s="430">
        <v>995.60400000000016</v>
      </c>
      <c r="AD32" s="430">
        <v>2953.3073050000003</v>
      </c>
      <c r="AE32" s="431">
        <v>19857.005000000001</v>
      </c>
      <c r="AF32" s="426">
        <f t="shared" si="6"/>
        <v>108505.73113899998</v>
      </c>
      <c r="AG32" s="427">
        <f t="shared" si="6"/>
        <v>103805.21199999998</v>
      </c>
      <c r="AH32" s="430">
        <v>48790.755678999994</v>
      </c>
      <c r="AI32" s="430">
        <v>85650.573999999993</v>
      </c>
      <c r="AJ32" s="430">
        <v>59696.392</v>
      </c>
      <c r="AK32" s="430">
        <v>17547.898999999998</v>
      </c>
      <c r="AL32" s="430">
        <v>3.83161</v>
      </c>
      <c r="AM32" s="430">
        <v>478.05499999999995</v>
      </c>
      <c r="AN32" s="430">
        <v>14.751850000000001</v>
      </c>
      <c r="AO32" s="431">
        <v>128.684</v>
      </c>
      <c r="AP32" s="426">
        <f t="shared" si="7"/>
        <v>151025</v>
      </c>
      <c r="AQ32" s="427">
        <f t="shared" si="7"/>
        <v>120494</v>
      </c>
      <c r="AR32" s="428">
        <v>12445</v>
      </c>
      <c r="AS32" s="428">
        <v>62315</v>
      </c>
      <c r="AT32" s="428">
        <v>138575</v>
      </c>
      <c r="AU32" s="428">
        <v>57619</v>
      </c>
      <c r="AV32" s="428">
        <v>5</v>
      </c>
      <c r="AW32" s="428">
        <v>560</v>
      </c>
      <c r="AX32" s="428">
        <v>0</v>
      </c>
      <c r="AY32" s="432">
        <v>0</v>
      </c>
      <c r="AZ32" s="433">
        <f t="shared" si="8"/>
        <v>199994.79559199998</v>
      </c>
      <c r="BA32" s="430">
        <f t="shared" si="8"/>
        <v>122027.76099999998</v>
      </c>
      <c r="BB32" s="430">
        <v>17459.271171</v>
      </c>
      <c r="BC32" s="430">
        <v>58536.719999999987</v>
      </c>
      <c r="BD32" s="430">
        <v>182525.63474199999</v>
      </c>
      <c r="BE32" s="430">
        <v>62820.300999999999</v>
      </c>
      <c r="BF32" s="430">
        <v>3.0990940000000005</v>
      </c>
      <c r="BG32" s="430">
        <v>471.89900000000011</v>
      </c>
      <c r="BH32" s="430">
        <v>6.7785849999999996</v>
      </c>
      <c r="BI32" s="430">
        <v>198.62400000000002</v>
      </c>
      <c r="BJ32" s="430">
        <v>1.2E-2</v>
      </c>
      <c r="BK32" s="431">
        <v>0.217</v>
      </c>
      <c r="BL32" s="433">
        <f t="shared" si="26"/>
        <v>223822.36899999998</v>
      </c>
      <c r="BM32" s="430">
        <f t="shared" si="26"/>
        <v>122458.652</v>
      </c>
      <c r="BN32" s="488">
        <v>22963.731999999996</v>
      </c>
      <c r="BO32" s="488">
        <v>59472.402999999998</v>
      </c>
      <c r="BP32" s="488">
        <v>198673.56199999998</v>
      </c>
      <c r="BQ32" s="488">
        <v>59965.970999999998</v>
      </c>
      <c r="BR32" s="488">
        <v>10.360999999999997</v>
      </c>
      <c r="BS32" s="488">
        <v>585.1339999999999</v>
      </c>
      <c r="BT32" s="488">
        <v>2174.7139999999999</v>
      </c>
      <c r="BU32" s="488">
        <v>2426.4969999999998</v>
      </c>
      <c r="BV32" s="488"/>
      <c r="BW32" s="489">
        <v>8.6470000000000002</v>
      </c>
      <c r="BX32" s="433">
        <f t="shared" si="10"/>
        <v>310863.74599999998</v>
      </c>
      <c r="BY32" s="430">
        <f t="shared" si="10"/>
        <v>130410.111</v>
      </c>
      <c r="BZ32" s="435">
        <v>11380.293000000001</v>
      </c>
      <c r="CA32" s="435">
        <v>45185.337</v>
      </c>
      <c r="CB32" s="435">
        <v>297495.55599999998</v>
      </c>
      <c r="CC32" s="435">
        <v>81229.244999999995</v>
      </c>
      <c r="CD32" s="435">
        <v>2.3719999999999999</v>
      </c>
      <c r="CE32" s="435">
        <v>203.48599999999999</v>
      </c>
      <c r="CF32" s="435">
        <v>0</v>
      </c>
      <c r="CG32" s="435">
        <v>0</v>
      </c>
      <c r="CH32" s="435">
        <v>1985.5250000000001</v>
      </c>
      <c r="CI32" s="436">
        <v>3792.0430000000001</v>
      </c>
      <c r="CJ32" s="433">
        <f t="shared" si="11"/>
        <v>222873.37399999998</v>
      </c>
      <c r="CK32" s="430">
        <f t="shared" si="11"/>
        <v>123617.383</v>
      </c>
      <c r="CL32" s="435">
        <v>14401.14</v>
      </c>
      <c r="CM32" s="435">
        <v>64158.815000000002</v>
      </c>
      <c r="CN32" s="435">
        <v>205279.90800000002</v>
      </c>
      <c r="CO32" s="435">
        <v>52504.949000000001</v>
      </c>
      <c r="CP32" s="435">
        <v>4.8109999999999999</v>
      </c>
      <c r="CQ32" s="435">
        <v>866.70100000000002</v>
      </c>
      <c r="CR32" s="435">
        <v>52.370000000000005</v>
      </c>
      <c r="CS32" s="435">
        <v>47.826999999999998</v>
      </c>
      <c r="CT32" s="435">
        <v>3135.1450000000004</v>
      </c>
      <c r="CU32" s="436">
        <v>6039.0909999999994</v>
      </c>
      <c r="CV32" s="433">
        <f t="shared" si="12"/>
        <v>298760.54800000001</v>
      </c>
      <c r="CW32" s="430">
        <f t="shared" si="13"/>
        <v>187743.39</v>
      </c>
      <c r="CX32" s="437">
        <v>17081.373</v>
      </c>
      <c r="CY32" s="437">
        <v>90572.156999999977</v>
      </c>
      <c r="CZ32" s="437">
        <v>280141.837</v>
      </c>
      <c r="DA32" s="437">
        <v>93340.550000000017</v>
      </c>
      <c r="DB32" s="437">
        <v>6.9889999999999981</v>
      </c>
      <c r="DC32" s="437">
        <v>644.45800000000008</v>
      </c>
      <c r="DD32" s="437">
        <v>5.4139999999999997</v>
      </c>
      <c r="DE32" s="437">
        <v>27.538</v>
      </c>
      <c r="DF32" s="437">
        <v>1524.9350000000002</v>
      </c>
      <c r="DG32" s="437">
        <v>3158.6869999999985</v>
      </c>
      <c r="DH32" s="439">
        <f t="shared" si="14"/>
        <v>1800695.9145590002</v>
      </c>
      <c r="DI32" s="435">
        <f t="shared" si="14"/>
        <v>1613172.6950000001</v>
      </c>
      <c r="DJ32" s="435">
        <f>D32+N32+X32+AH32+AR32+BB32+BN32+BZ32+CL32+CX32</f>
        <v>288736.42075800005</v>
      </c>
      <c r="DK32" s="435">
        <f t="shared" si="16"/>
        <v>948429.51700000011</v>
      </c>
      <c r="DL32" s="435">
        <f t="shared" si="17"/>
        <v>1492186.4764320001</v>
      </c>
      <c r="DM32" s="435">
        <f t="shared" si="18"/>
        <v>599787</v>
      </c>
      <c r="DN32" s="435">
        <f t="shared" si="19"/>
        <v>66.924078999999992</v>
      </c>
      <c r="DO32" s="435">
        <f t="shared" si="20"/>
        <v>6283.2939999999999</v>
      </c>
      <c r="DP32" s="435">
        <f t="shared" si="21"/>
        <v>2239.2765850000001</v>
      </c>
      <c r="DQ32" s="435">
        <f t="shared" si="22"/>
        <v>2700.4860000000003</v>
      </c>
      <c r="DR32" s="435">
        <f t="shared" si="23"/>
        <v>17466.816705000001</v>
      </c>
      <c r="DS32" s="436">
        <f t="shared" si="24"/>
        <v>55972.397999999994</v>
      </c>
      <c r="DT32" s="385"/>
      <c r="DU32" s="74"/>
      <c r="DV32" s="74"/>
      <c r="DW32" s="74"/>
    </row>
    <row r="33" spans="1:127" x14ac:dyDescent="0.3">
      <c r="A33" s="442" t="s">
        <v>126</v>
      </c>
      <c r="B33" s="426">
        <f t="shared" si="3"/>
        <v>243010.69800000012</v>
      </c>
      <c r="C33" s="427">
        <f t="shared" si="3"/>
        <v>747368.41700000013</v>
      </c>
      <c r="D33" s="427">
        <v>112347.85400000012</v>
      </c>
      <c r="E33" s="427">
        <v>614651.45400000014</v>
      </c>
      <c r="F33" s="427">
        <v>129651.74</v>
      </c>
      <c r="G33" s="427">
        <v>87410.258000000002</v>
      </c>
      <c r="H33" s="427">
        <v>198.88099999999997</v>
      </c>
      <c r="I33" s="427">
        <v>35928.397000000004</v>
      </c>
      <c r="J33" s="427">
        <v>812.22299999999893</v>
      </c>
      <c r="K33" s="429">
        <v>9378.3080000000009</v>
      </c>
      <c r="L33" s="426">
        <f t="shared" si="4"/>
        <v>291643.39183700003</v>
      </c>
      <c r="M33" s="427">
        <f t="shared" si="4"/>
        <v>522500.10700000002</v>
      </c>
      <c r="N33" s="430">
        <v>88300.946350000013</v>
      </c>
      <c r="O33" s="430">
        <v>401186.37700000004</v>
      </c>
      <c r="P33" s="430">
        <v>200339.32373999999</v>
      </c>
      <c r="Q33" s="430">
        <v>97009.036999999997</v>
      </c>
      <c r="R33" s="430">
        <v>169.82003699999999</v>
      </c>
      <c r="S33" s="430">
        <v>18409.746999999999</v>
      </c>
      <c r="T33" s="430">
        <v>2833.3017099999997</v>
      </c>
      <c r="U33" s="431">
        <v>5894.9459999999999</v>
      </c>
      <c r="V33" s="426">
        <f t="shared" si="5"/>
        <v>179466.81699799999</v>
      </c>
      <c r="W33" s="427">
        <f t="shared" si="5"/>
        <v>561141.33299999987</v>
      </c>
      <c r="X33" s="430">
        <v>93674.416012999995</v>
      </c>
      <c r="Y33" s="430">
        <v>470303.51699999999</v>
      </c>
      <c r="Z33" s="430">
        <v>83510.812285999986</v>
      </c>
      <c r="AA33" s="430">
        <v>68214.473999999987</v>
      </c>
      <c r="AB33" s="430">
        <v>135.755066</v>
      </c>
      <c r="AC33" s="430">
        <v>18288.620000000003</v>
      </c>
      <c r="AD33" s="430">
        <v>2145.8336330000002</v>
      </c>
      <c r="AE33" s="431">
        <v>4334.7219999999998</v>
      </c>
      <c r="AF33" s="426">
        <f t="shared" si="6"/>
        <v>164076.83737800003</v>
      </c>
      <c r="AG33" s="427">
        <f t="shared" si="6"/>
        <v>581732.10399999993</v>
      </c>
      <c r="AH33" s="430">
        <v>109888.43649000002</v>
      </c>
      <c r="AI33" s="430">
        <v>504292.26699999999</v>
      </c>
      <c r="AJ33" s="430">
        <v>51791.858694000002</v>
      </c>
      <c r="AK33" s="430">
        <v>58432.868999999992</v>
      </c>
      <c r="AL33" s="430">
        <v>140.27471399999999</v>
      </c>
      <c r="AM33" s="430">
        <v>14974.828000000001</v>
      </c>
      <c r="AN33" s="430">
        <v>2256.2674799999995</v>
      </c>
      <c r="AO33" s="431">
        <v>4032.1399999999994</v>
      </c>
      <c r="AP33" s="426">
        <f t="shared" si="7"/>
        <v>199096</v>
      </c>
      <c r="AQ33" s="427">
        <f t="shared" si="7"/>
        <v>545571</v>
      </c>
      <c r="AR33" s="428">
        <v>128330</v>
      </c>
      <c r="AS33" s="428">
        <v>469376</v>
      </c>
      <c r="AT33" s="428">
        <v>69871</v>
      </c>
      <c r="AU33" s="428">
        <v>60358</v>
      </c>
      <c r="AV33" s="428">
        <v>183</v>
      </c>
      <c r="AW33" s="428">
        <v>14808</v>
      </c>
      <c r="AX33" s="428">
        <v>712</v>
      </c>
      <c r="AY33" s="432">
        <v>1029</v>
      </c>
      <c r="AZ33" s="433">
        <f t="shared" si="8"/>
        <v>267609.6369779997</v>
      </c>
      <c r="BA33" s="430">
        <f t="shared" si="8"/>
        <v>533461.30500000005</v>
      </c>
      <c r="BB33" s="430">
        <v>133287.63722699971</v>
      </c>
      <c r="BC33" s="430">
        <v>441987.18900000007</v>
      </c>
      <c r="BD33" s="430">
        <v>131291.34834300002</v>
      </c>
      <c r="BE33" s="430">
        <v>79124.68799999998</v>
      </c>
      <c r="BF33" s="430">
        <v>280.843411</v>
      </c>
      <c r="BG33" s="430">
        <v>9596.0359999999982</v>
      </c>
      <c r="BH33" s="430">
        <v>2748.2754100000002</v>
      </c>
      <c r="BI33" s="430">
        <v>2424.4740000000002</v>
      </c>
      <c r="BJ33" s="430">
        <v>1.5325870000000001</v>
      </c>
      <c r="BK33" s="431">
        <v>328.91799999999995</v>
      </c>
      <c r="BL33" s="433">
        <f t="shared" si="26"/>
        <v>321235.64799999935</v>
      </c>
      <c r="BM33" s="430">
        <f t="shared" si="26"/>
        <v>643161.98200000019</v>
      </c>
      <c r="BN33" s="488">
        <v>147971.21399999937</v>
      </c>
      <c r="BO33" s="488">
        <v>520997.20200000016</v>
      </c>
      <c r="BP33" s="488">
        <v>172286.11300000001</v>
      </c>
      <c r="BQ33" s="488">
        <v>110794.26300000001</v>
      </c>
      <c r="BR33" s="488">
        <v>204.88799999999998</v>
      </c>
      <c r="BS33" s="488">
        <v>10593.358999999997</v>
      </c>
      <c r="BT33" s="488">
        <v>771.43399999999997</v>
      </c>
      <c r="BU33" s="488">
        <v>553.75699999999995</v>
      </c>
      <c r="BV33" s="488">
        <v>1.998999999999999</v>
      </c>
      <c r="BW33" s="489">
        <v>223.40099999999998</v>
      </c>
      <c r="BX33" s="433">
        <f t="shared" si="10"/>
        <v>294913.74599999993</v>
      </c>
      <c r="BY33" s="430">
        <f t="shared" si="10"/>
        <v>645162.55599999998</v>
      </c>
      <c r="BZ33" s="435">
        <v>132310.17799999993</v>
      </c>
      <c r="CA33" s="435">
        <v>490129.13499999989</v>
      </c>
      <c r="CB33" s="435">
        <v>137169.89199999999</v>
      </c>
      <c r="CC33" s="435">
        <v>122433.60600000001</v>
      </c>
      <c r="CD33" s="435">
        <v>353.72500000000002</v>
      </c>
      <c r="CE33" s="435">
        <v>11789.825999999999</v>
      </c>
      <c r="CF33" s="435">
        <v>363.93900000000002</v>
      </c>
      <c r="CG33" s="435">
        <v>538.95699999999999</v>
      </c>
      <c r="CH33" s="435">
        <v>24716.011999999999</v>
      </c>
      <c r="CI33" s="436">
        <v>20271.031999999999</v>
      </c>
      <c r="CJ33" s="433">
        <f t="shared" si="11"/>
        <v>432331.16300000006</v>
      </c>
      <c r="CK33" s="430">
        <f t="shared" si="11"/>
        <v>677532.92400000012</v>
      </c>
      <c r="CL33" s="435">
        <v>173284.9</v>
      </c>
      <c r="CM33" s="435">
        <v>482042.31599999999</v>
      </c>
      <c r="CN33" s="435">
        <v>248307.696</v>
      </c>
      <c r="CO33" s="435">
        <v>170371.133</v>
      </c>
      <c r="CP33" s="435">
        <v>333.483</v>
      </c>
      <c r="CQ33" s="435">
        <v>9015.6360000000004</v>
      </c>
      <c r="CR33" s="435">
        <v>508.41199999999998</v>
      </c>
      <c r="CS33" s="435">
        <v>447.52300000000002</v>
      </c>
      <c r="CT33" s="435">
        <v>9896.6720000000005</v>
      </c>
      <c r="CU33" s="436">
        <v>15656.315999999999</v>
      </c>
      <c r="CV33" s="433">
        <f t="shared" si="12"/>
        <v>320915.22000000009</v>
      </c>
      <c r="CW33" s="430">
        <f t="shared" si="13"/>
        <v>654820.17799999984</v>
      </c>
      <c r="CX33" s="437">
        <v>121476.83500000009</v>
      </c>
      <c r="CY33" s="437">
        <v>474328.55799999984</v>
      </c>
      <c r="CZ33" s="437">
        <v>190094.06499999997</v>
      </c>
      <c r="DA33" s="437">
        <v>148092.13099999996</v>
      </c>
      <c r="DB33" s="437">
        <v>168.87900000000016</v>
      </c>
      <c r="DC33" s="437">
        <v>9929.8560000000034</v>
      </c>
      <c r="DD33" s="437">
        <v>656.34299999999996</v>
      </c>
      <c r="DE33" s="437">
        <v>1208.5559999999998</v>
      </c>
      <c r="DF33" s="437">
        <v>8519.0980000000054</v>
      </c>
      <c r="DG33" s="438">
        <v>21261.077000000012</v>
      </c>
      <c r="DH33" s="439">
        <f t="shared" si="14"/>
        <v>2714299.1581909996</v>
      </c>
      <c r="DI33" s="435">
        <f t="shared" si="14"/>
        <v>6112451.9060000004</v>
      </c>
      <c r="DJ33" s="435">
        <f t="shared" si="15"/>
        <v>1240872.4170799993</v>
      </c>
      <c r="DK33" s="435">
        <f t="shared" si="16"/>
        <v>4869294.0150000006</v>
      </c>
      <c r="DL33" s="435">
        <f t="shared" si="17"/>
        <v>1414313.8490630002</v>
      </c>
      <c r="DM33" s="435">
        <f t="shared" si="18"/>
        <v>1002240.4589999999</v>
      </c>
      <c r="DN33" s="435">
        <f t="shared" si="19"/>
        <v>2169.5492279999999</v>
      </c>
      <c r="DO33" s="435">
        <f t="shared" si="20"/>
        <v>153334.30499999999</v>
      </c>
      <c r="DP33" s="435">
        <f>BH33+BT33+CF33+CR33+DD33</f>
        <v>5048.4034099999999</v>
      </c>
      <c r="DQ33" s="435">
        <f t="shared" si="22"/>
        <v>5173.2669999999998</v>
      </c>
      <c r="DR33" s="435">
        <f t="shared" si="23"/>
        <v>51894.939409999999</v>
      </c>
      <c r="DS33" s="436">
        <f t="shared" si="24"/>
        <v>82409.860000000015</v>
      </c>
      <c r="DT33" s="385"/>
      <c r="DU33" s="74"/>
      <c r="DV33" s="74"/>
      <c r="DW33" s="74"/>
    </row>
    <row r="34" spans="1:127" x14ac:dyDescent="0.3">
      <c r="A34" s="491" t="s">
        <v>127</v>
      </c>
      <c r="B34" s="447">
        <f t="shared" si="3"/>
        <v>0</v>
      </c>
      <c r="C34" s="448">
        <f t="shared" si="3"/>
        <v>0</v>
      </c>
      <c r="D34" s="449"/>
      <c r="E34" s="449"/>
      <c r="F34" s="449"/>
      <c r="G34" s="449"/>
      <c r="H34" s="449"/>
      <c r="I34" s="449"/>
      <c r="J34" s="448"/>
      <c r="K34" s="450">
        <v>0</v>
      </c>
      <c r="L34" s="447">
        <f t="shared" si="4"/>
        <v>23.154399999999999</v>
      </c>
      <c r="M34" s="448">
        <f t="shared" si="4"/>
        <v>31.787999999999997</v>
      </c>
      <c r="N34" s="492"/>
      <c r="O34" s="493">
        <v>17.006999999999998</v>
      </c>
      <c r="P34" s="493">
        <v>23.154399999999999</v>
      </c>
      <c r="Q34" s="493">
        <v>14.781000000000001</v>
      </c>
      <c r="R34" s="451"/>
      <c r="S34" s="451"/>
      <c r="T34" s="451">
        <v>0</v>
      </c>
      <c r="U34" s="452">
        <v>0</v>
      </c>
      <c r="V34" s="447">
        <f t="shared" si="5"/>
        <v>10.869530000000001</v>
      </c>
      <c r="W34" s="448">
        <f t="shared" si="5"/>
        <v>59.205999999999996</v>
      </c>
      <c r="X34" s="492">
        <v>10.869530000000001</v>
      </c>
      <c r="Y34" s="493">
        <v>59.205999999999996</v>
      </c>
      <c r="Z34" s="493">
        <v>0</v>
      </c>
      <c r="AA34" s="493">
        <v>0</v>
      </c>
      <c r="AB34" s="451">
        <v>0</v>
      </c>
      <c r="AC34" s="451">
        <v>0</v>
      </c>
      <c r="AD34" s="451">
        <v>0</v>
      </c>
      <c r="AE34" s="452">
        <v>0</v>
      </c>
      <c r="AF34" s="447">
        <f t="shared" si="6"/>
        <v>56.807347</v>
      </c>
      <c r="AG34" s="448">
        <f t="shared" si="6"/>
        <v>151.27699999999999</v>
      </c>
      <c r="AH34" s="492">
        <v>53.838346999999999</v>
      </c>
      <c r="AI34" s="493">
        <v>84.256999999999991</v>
      </c>
      <c r="AJ34" s="493">
        <v>0</v>
      </c>
      <c r="AK34" s="493">
        <v>0</v>
      </c>
      <c r="AL34" s="451">
        <v>2.9689999999999999</v>
      </c>
      <c r="AM34" s="451">
        <v>67.02</v>
      </c>
      <c r="AN34" s="451">
        <v>0</v>
      </c>
      <c r="AO34" s="452">
        <v>0</v>
      </c>
      <c r="AP34" s="447">
        <f t="shared" si="7"/>
        <v>0</v>
      </c>
      <c r="AQ34" s="448">
        <f t="shared" si="7"/>
        <v>1</v>
      </c>
      <c r="AR34" s="453">
        <v>0</v>
      </c>
      <c r="AS34" s="453">
        <v>0</v>
      </c>
      <c r="AT34" s="453">
        <v>0</v>
      </c>
      <c r="AU34" s="453">
        <v>0</v>
      </c>
      <c r="AV34" s="453">
        <v>0</v>
      </c>
      <c r="AW34" s="453">
        <v>0</v>
      </c>
      <c r="AX34" s="453"/>
      <c r="AY34" s="454">
        <v>1</v>
      </c>
      <c r="AZ34" s="455">
        <f t="shared" si="8"/>
        <v>16.262</v>
      </c>
      <c r="BA34" s="451">
        <f t="shared" si="8"/>
        <v>64.445999999999998</v>
      </c>
      <c r="BB34" s="451">
        <v>16.262</v>
      </c>
      <c r="BC34" s="451">
        <v>64.445999999999998</v>
      </c>
      <c r="BD34" s="451">
        <v>0</v>
      </c>
      <c r="BE34" s="451">
        <v>0</v>
      </c>
      <c r="BF34" s="451">
        <v>0</v>
      </c>
      <c r="BG34" s="451">
        <v>0</v>
      </c>
      <c r="BH34" s="451">
        <v>0</v>
      </c>
      <c r="BI34" s="451">
        <v>0</v>
      </c>
      <c r="BJ34" s="451">
        <v>0</v>
      </c>
      <c r="BK34" s="452">
        <v>0</v>
      </c>
      <c r="BL34" s="455">
        <f t="shared" si="26"/>
        <v>0</v>
      </c>
      <c r="BM34" s="451">
        <f t="shared" si="26"/>
        <v>0.89800000000000002</v>
      </c>
      <c r="BN34" s="494">
        <v>0</v>
      </c>
      <c r="BO34" s="494">
        <v>0</v>
      </c>
      <c r="BP34" s="494">
        <v>0</v>
      </c>
      <c r="BQ34" s="494">
        <v>0</v>
      </c>
      <c r="BR34" s="494">
        <v>0</v>
      </c>
      <c r="BS34" s="494">
        <v>0</v>
      </c>
      <c r="BT34" s="494">
        <v>0</v>
      </c>
      <c r="BU34" s="494">
        <v>0</v>
      </c>
      <c r="BV34" s="494"/>
      <c r="BW34" s="495">
        <v>0.89800000000000002</v>
      </c>
      <c r="BX34" s="455">
        <f t="shared" si="10"/>
        <v>0.12</v>
      </c>
      <c r="BY34" s="451">
        <f t="shared" si="10"/>
        <v>8.1560000000000006</v>
      </c>
      <c r="BZ34" s="457">
        <v>0.12</v>
      </c>
      <c r="CA34" s="457">
        <v>8.1560000000000006</v>
      </c>
      <c r="CB34" s="457">
        <v>0</v>
      </c>
      <c r="CC34" s="457">
        <v>0</v>
      </c>
      <c r="CD34" s="457">
        <v>0</v>
      </c>
      <c r="CE34" s="457">
        <v>0</v>
      </c>
      <c r="CF34" s="457">
        <v>0</v>
      </c>
      <c r="CG34" s="457">
        <v>0</v>
      </c>
      <c r="CH34" s="457">
        <v>0</v>
      </c>
      <c r="CI34" s="458">
        <v>0</v>
      </c>
      <c r="CJ34" s="455">
        <f t="shared" si="11"/>
        <v>0.13</v>
      </c>
      <c r="CK34" s="451">
        <f t="shared" si="11"/>
        <v>10.779</v>
      </c>
      <c r="CL34" s="457">
        <v>0.13</v>
      </c>
      <c r="CM34" s="457">
        <v>10.779</v>
      </c>
      <c r="CN34" s="457">
        <v>0</v>
      </c>
      <c r="CO34" s="457">
        <v>0</v>
      </c>
      <c r="CP34" s="457">
        <v>0</v>
      </c>
      <c r="CQ34" s="457">
        <v>0</v>
      </c>
      <c r="CR34" s="457">
        <v>0</v>
      </c>
      <c r="CS34" s="457">
        <v>0</v>
      </c>
      <c r="CT34" s="457">
        <v>0</v>
      </c>
      <c r="CU34" s="458">
        <v>0</v>
      </c>
      <c r="CV34" s="455">
        <f t="shared" si="12"/>
        <v>29.942000000000007</v>
      </c>
      <c r="CW34" s="451">
        <f t="shared" si="13"/>
        <v>194.50799999999998</v>
      </c>
      <c r="CX34" s="459">
        <v>26.630000000000006</v>
      </c>
      <c r="CY34" s="459">
        <v>175.48399999999998</v>
      </c>
      <c r="CZ34" s="459">
        <v>3.3119999999999998</v>
      </c>
      <c r="DA34" s="459">
        <v>19.024000000000001</v>
      </c>
      <c r="DB34" s="459">
        <v>0</v>
      </c>
      <c r="DC34" s="459">
        <v>0</v>
      </c>
      <c r="DD34" s="459">
        <v>0</v>
      </c>
      <c r="DE34" s="459">
        <v>0</v>
      </c>
      <c r="DF34" s="459">
        <v>0</v>
      </c>
      <c r="DG34" s="460">
        <v>0</v>
      </c>
      <c r="DH34" s="461">
        <f t="shared" si="14"/>
        <v>137.28527700000001</v>
      </c>
      <c r="DI34" s="457">
        <f t="shared" si="14"/>
        <v>522.05799999999999</v>
      </c>
      <c r="DJ34" s="457">
        <f t="shared" si="15"/>
        <v>107.84987700000001</v>
      </c>
      <c r="DK34" s="457">
        <f t="shared" si="16"/>
        <v>419.33499999999992</v>
      </c>
      <c r="DL34" s="457">
        <f t="shared" si="17"/>
        <v>26.4664</v>
      </c>
      <c r="DM34" s="457">
        <f t="shared" si="18"/>
        <v>33.805</v>
      </c>
      <c r="DN34" s="457">
        <f t="shared" si="19"/>
        <v>2.9689999999999999</v>
      </c>
      <c r="DO34" s="457">
        <f t="shared" si="20"/>
        <v>67.02</v>
      </c>
      <c r="DP34" s="457">
        <f t="shared" si="21"/>
        <v>0</v>
      </c>
      <c r="DQ34" s="457">
        <f t="shared" si="22"/>
        <v>0</v>
      </c>
      <c r="DR34" s="457">
        <f t="shared" si="23"/>
        <v>0</v>
      </c>
      <c r="DS34" s="458">
        <f t="shared" si="24"/>
        <v>1.8980000000000001</v>
      </c>
      <c r="DT34" s="385"/>
      <c r="DU34" s="74"/>
      <c r="DV34" s="74"/>
      <c r="DW34" s="74"/>
    </row>
    <row r="35" spans="1:127" ht="14.55" x14ac:dyDescent="0.35">
      <c r="A35" s="83"/>
      <c r="B35" s="387"/>
      <c r="C35" s="387"/>
      <c r="D35" s="84"/>
      <c r="E35" s="84"/>
      <c r="F35" s="84"/>
      <c r="G35" s="84"/>
      <c r="H35" s="84"/>
      <c r="I35" s="84"/>
      <c r="J35" s="387"/>
      <c r="K35" s="387"/>
      <c r="L35" s="387"/>
      <c r="M35" s="387"/>
      <c r="N35" s="206"/>
      <c r="O35" s="388"/>
      <c r="P35" s="388"/>
      <c r="Q35" s="388"/>
      <c r="R35" s="389"/>
      <c r="S35" s="389"/>
      <c r="T35" s="389"/>
      <c r="U35" s="389"/>
      <c r="V35" s="387"/>
      <c r="W35" s="387"/>
      <c r="X35" s="206"/>
      <c r="Y35" s="388"/>
      <c r="Z35" s="388"/>
      <c r="AA35" s="388"/>
      <c r="AB35" s="389"/>
      <c r="AC35" s="389"/>
      <c r="AD35" s="389"/>
      <c r="AE35" s="389"/>
      <c r="AF35" s="387"/>
      <c r="AG35" s="387"/>
      <c r="AH35" s="206"/>
      <c r="AI35" s="388"/>
      <c r="AJ35" s="388"/>
      <c r="AK35" s="388"/>
      <c r="AL35" s="389"/>
      <c r="AM35" s="389"/>
      <c r="AN35" s="389"/>
      <c r="AO35" s="389"/>
      <c r="AP35" s="387"/>
      <c r="AQ35" s="387"/>
      <c r="AR35" s="390"/>
      <c r="AS35" s="390"/>
      <c r="AT35" s="390"/>
      <c r="AU35" s="390"/>
      <c r="AV35" s="390"/>
      <c r="AW35" s="390"/>
      <c r="AX35" s="390"/>
      <c r="AY35" s="390"/>
      <c r="AZ35" s="389"/>
      <c r="BA35" s="389"/>
      <c r="BB35" s="389"/>
      <c r="BC35" s="389"/>
      <c r="BD35" s="389"/>
      <c r="BE35" s="389"/>
      <c r="BF35" s="389"/>
      <c r="BG35" s="389"/>
      <c r="BH35" s="389"/>
      <c r="BI35" s="389"/>
      <c r="BJ35" s="389"/>
      <c r="BK35" s="389"/>
      <c r="BL35" s="389"/>
      <c r="BM35" s="389"/>
      <c r="BN35" s="391"/>
      <c r="BO35" s="391"/>
      <c r="BP35" s="391"/>
      <c r="BQ35" s="391"/>
      <c r="BR35" s="391"/>
      <c r="BS35" s="391"/>
      <c r="BT35" s="391"/>
      <c r="BU35" s="391"/>
      <c r="BV35" s="391"/>
      <c r="BW35" s="391"/>
      <c r="BX35" s="389"/>
      <c r="BY35" s="389"/>
      <c r="BZ35" s="392"/>
      <c r="CA35" s="392"/>
      <c r="CB35" s="392"/>
      <c r="CC35" s="392"/>
      <c r="CD35" s="392"/>
      <c r="CE35" s="392"/>
      <c r="CF35" s="392"/>
      <c r="CG35" s="392"/>
      <c r="CH35" s="392"/>
      <c r="CI35" s="392"/>
      <c r="CJ35" s="389"/>
      <c r="CK35" s="389"/>
      <c r="CL35" s="392"/>
      <c r="CM35" s="392"/>
      <c r="CN35" s="392"/>
      <c r="CO35" s="392"/>
      <c r="CP35" s="392"/>
      <c r="CQ35" s="392"/>
      <c r="CR35" s="392"/>
      <c r="CS35" s="392"/>
      <c r="CT35" s="392"/>
      <c r="CU35" s="392"/>
      <c r="CV35" s="393"/>
      <c r="CW35" s="394"/>
      <c r="CX35" s="394"/>
      <c r="CY35" s="394"/>
      <c r="CZ35" s="394"/>
      <c r="DA35" s="394"/>
      <c r="DB35" s="394"/>
      <c r="DC35" s="394"/>
      <c r="DD35" s="394"/>
      <c r="DE35" s="394"/>
      <c r="DF35" s="394">
        <v>0</v>
      </c>
      <c r="DG35" s="395"/>
      <c r="DH35" s="392"/>
      <c r="DI35" s="392"/>
      <c r="DJ35" s="392"/>
      <c r="DK35" s="392"/>
      <c r="DL35" s="392"/>
      <c r="DM35" s="392"/>
      <c r="DN35" s="392"/>
      <c r="DO35" s="392"/>
      <c r="DP35" s="392"/>
      <c r="DQ35" s="392"/>
      <c r="DR35" s="392"/>
      <c r="DS35" s="392"/>
      <c r="DT35" s="385"/>
    </row>
    <row r="36" spans="1:127" ht="14.55" customHeight="1" x14ac:dyDescent="0.3">
      <c r="A36" s="385" t="s">
        <v>202</v>
      </c>
      <c r="B36" s="87"/>
      <c r="C36" s="396"/>
      <c r="D36" s="396"/>
      <c r="E36" s="396"/>
      <c r="F36" s="396"/>
      <c r="G36" s="396"/>
      <c r="H36" s="396"/>
      <c r="I36" s="396"/>
      <c r="J36" s="396"/>
      <c r="K36" s="396"/>
      <c r="L36" s="396"/>
      <c r="M36" s="396"/>
      <c r="N36" s="396"/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385"/>
      <c r="Z36" s="385"/>
      <c r="AA36" s="385"/>
      <c r="AB36" s="385"/>
      <c r="AC36" s="385"/>
      <c r="AD36" s="385"/>
      <c r="AE36" s="385"/>
      <c r="AF36" s="385"/>
      <c r="AG36" s="385"/>
      <c r="AH36" s="385"/>
      <c r="AI36" s="385"/>
      <c r="AJ36" s="385"/>
      <c r="AK36" s="385"/>
      <c r="AL36" s="385"/>
      <c r="AM36" s="385"/>
      <c r="AN36" s="385"/>
      <c r="AO36" s="385"/>
      <c r="AP36" s="385"/>
      <c r="AQ36" s="385"/>
      <c r="AR36" s="385"/>
      <c r="AS36" s="385"/>
      <c r="AT36" s="385"/>
      <c r="AU36" s="385"/>
      <c r="AV36" s="385"/>
      <c r="AW36" s="385"/>
      <c r="AX36" s="385"/>
      <c r="AY36" s="385"/>
      <c r="AZ36" s="385"/>
      <c r="BA36" s="385"/>
      <c r="BB36" s="385"/>
      <c r="BC36" s="385"/>
      <c r="BD36" s="385"/>
      <c r="BE36" s="385"/>
      <c r="BF36" s="385"/>
      <c r="BG36" s="385"/>
      <c r="BH36" s="385"/>
      <c r="BI36" s="385"/>
      <c r="BJ36" s="385"/>
      <c r="BK36" s="385"/>
      <c r="BL36" s="385"/>
      <c r="BM36" s="385"/>
      <c r="BN36" s="385"/>
      <c r="BO36" s="385"/>
      <c r="BP36" s="385"/>
      <c r="BQ36" s="385"/>
      <c r="BR36" s="385"/>
      <c r="BS36" s="385"/>
      <c r="BT36" s="385"/>
      <c r="BU36" s="385"/>
      <c r="BV36" s="385"/>
      <c r="BW36" s="385"/>
      <c r="BX36" s="385"/>
      <c r="BY36" s="385"/>
      <c r="BZ36" s="385"/>
      <c r="CA36" s="385"/>
      <c r="CB36" s="385"/>
      <c r="CC36" s="385"/>
      <c r="CD36" s="385"/>
      <c r="CE36" s="385"/>
      <c r="CF36" s="385"/>
      <c r="CG36" s="385"/>
      <c r="CH36" s="385"/>
      <c r="CI36" s="385"/>
      <c r="CJ36" s="385"/>
      <c r="CK36" s="385"/>
      <c r="CL36" s="385"/>
      <c r="CM36" s="385"/>
      <c r="CN36" s="385"/>
      <c r="CO36" s="385"/>
      <c r="CP36" s="385"/>
      <c r="CQ36" s="385"/>
      <c r="CR36" s="385"/>
      <c r="CS36" s="385"/>
      <c r="CT36" s="385"/>
      <c r="CU36" s="385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385"/>
      <c r="DI36" s="385"/>
      <c r="DJ36" s="385"/>
      <c r="DK36" s="385"/>
      <c r="DL36" s="385"/>
      <c r="DM36" s="385"/>
      <c r="DN36" s="385"/>
      <c r="DO36" s="385"/>
      <c r="DP36" s="385"/>
      <c r="DQ36" s="385"/>
      <c r="DR36" s="385"/>
      <c r="DS36" s="385"/>
      <c r="DT36" s="385"/>
      <c r="DU36" s="74"/>
    </row>
    <row r="37" spans="1:127" ht="14.55" x14ac:dyDescent="0.35">
      <c r="A37" s="385"/>
      <c r="B37" s="385"/>
      <c r="C37" s="396"/>
      <c r="D37" s="396"/>
      <c r="E37" s="396"/>
      <c r="F37" s="396"/>
      <c r="G37" s="396"/>
      <c r="H37" s="396"/>
      <c r="I37" s="396"/>
      <c r="J37" s="385"/>
      <c r="K37" s="385"/>
      <c r="L37" s="385"/>
      <c r="M37" s="385"/>
      <c r="N37" s="385"/>
      <c r="O37" s="385"/>
      <c r="P37" s="385"/>
      <c r="Q37" s="385"/>
      <c r="R37" s="385"/>
      <c r="S37" s="385"/>
      <c r="T37" s="385"/>
      <c r="U37" s="385"/>
      <c r="V37" s="385"/>
      <c r="W37" s="385"/>
      <c r="X37" s="385"/>
      <c r="Y37" s="385"/>
      <c r="Z37" s="385"/>
      <c r="AA37" s="385"/>
      <c r="AB37" s="385"/>
      <c r="AC37" s="385"/>
      <c r="AD37" s="385"/>
      <c r="AE37" s="385"/>
      <c r="AF37" s="385"/>
      <c r="AG37" s="385"/>
      <c r="AH37" s="385"/>
      <c r="AI37" s="385"/>
      <c r="AJ37" s="385"/>
      <c r="AK37" s="385"/>
      <c r="AL37" s="385"/>
      <c r="AM37" s="385"/>
      <c r="AN37" s="385"/>
      <c r="AO37" s="385"/>
      <c r="AP37" s="385"/>
      <c r="AQ37" s="385"/>
      <c r="AR37" s="385"/>
      <c r="AS37" s="385"/>
      <c r="AT37" s="385"/>
      <c r="AU37" s="385"/>
      <c r="AV37" s="385"/>
      <c r="AW37" s="385"/>
      <c r="AX37" s="385"/>
      <c r="AY37" s="385"/>
      <c r="AZ37" s="385"/>
      <c r="BA37" s="385"/>
      <c r="BB37" s="385"/>
      <c r="BC37" s="385"/>
      <c r="BD37" s="385"/>
      <c r="BE37" s="385"/>
      <c r="BF37" s="385"/>
      <c r="BG37" s="385"/>
      <c r="BH37" s="385"/>
      <c r="BI37" s="385"/>
      <c r="BJ37" s="385"/>
      <c r="BK37" s="385"/>
      <c r="BL37" s="385"/>
      <c r="BM37" s="385"/>
      <c r="BN37" s="385"/>
      <c r="BO37" s="385"/>
      <c r="BP37" s="385"/>
      <c r="BQ37" s="385"/>
      <c r="BR37" s="385"/>
      <c r="BS37" s="385"/>
      <c r="BT37" s="385"/>
      <c r="BU37" s="385"/>
      <c r="BV37" s="385"/>
      <c r="BW37" s="385"/>
      <c r="BX37" s="385"/>
      <c r="BY37" s="385"/>
      <c r="BZ37" s="385"/>
      <c r="CA37" s="385"/>
      <c r="CB37" s="385"/>
      <c r="CC37" s="385"/>
      <c r="CD37" s="385"/>
      <c r="CE37" s="385"/>
      <c r="CF37" s="385"/>
      <c r="CG37" s="385"/>
      <c r="CH37" s="385"/>
      <c r="CI37" s="385"/>
      <c r="CJ37" s="385"/>
      <c r="CK37" s="385"/>
      <c r="CL37" s="385"/>
      <c r="CM37" s="385"/>
      <c r="CN37" s="385"/>
      <c r="CO37" s="385"/>
      <c r="CP37" s="385"/>
      <c r="CQ37" s="385"/>
      <c r="CR37" s="385"/>
      <c r="CS37" s="385"/>
      <c r="CT37" s="385"/>
      <c r="CU37" s="385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385"/>
      <c r="DI37" s="385"/>
      <c r="DJ37" s="385"/>
      <c r="DK37" s="385"/>
      <c r="DL37" s="385"/>
      <c r="DM37" s="385"/>
      <c r="DN37" s="385"/>
      <c r="DO37" s="385"/>
      <c r="DP37" s="385"/>
      <c r="DQ37" s="385"/>
      <c r="DR37" s="385"/>
      <c r="DS37" s="385"/>
      <c r="DT37" s="385"/>
    </row>
    <row r="38" spans="1:127" ht="14.55" x14ac:dyDescent="0.35">
      <c r="A38" s="385"/>
      <c r="B38" s="385"/>
      <c r="C38" s="385"/>
      <c r="D38" s="385"/>
      <c r="E38" s="385"/>
      <c r="F38" s="385"/>
      <c r="G38" s="385"/>
      <c r="H38" s="84"/>
      <c r="I38" s="385"/>
      <c r="J38" s="385"/>
      <c r="K38" s="385"/>
      <c r="L38" s="385"/>
      <c r="M38" s="385"/>
      <c r="N38" s="385"/>
      <c r="O38" s="385"/>
      <c r="P38" s="385"/>
      <c r="Q38" s="385"/>
      <c r="R38" s="385"/>
      <c r="S38" s="385"/>
      <c r="T38" s="385"/>
      <c r="U38" s="385"/>
      <c r="V38" s="385"/>
      <c r="W38" s="385"/>
      <c r="X38" s="385"/>
      <c r="Y38" s="385"/>
      <c r="Z38" s="385"/>
      <c r="AA38" s="385"/>
      <c r="AB38" s="385"/>
      <c r="AC38" s="385"/>
      <c r="AD38" s="385"/>
      <c r="AE38" s="385"/>
      <c r="AF38" s="385"/>
      <c r="AG38" s="385"/>
      <c r="AH38" s="385"/>
      <c r="AI38" s="385"/>
      <c r="AJ38" s="385"/>
      <c r="AK38" s="385"/>
      <c r="AL38" s="385"/>
      <c r="AM38" s="385"/>
      <c r="AN38" s="385"/>
      <c r="AO38" s="385"/>
      <c r="AP38" s="385"/>
      <c r="AQ38" s="385"/>
      <c r="AR38" s="385"/>
      <c r="AS38" s="385"/>
      <c r="AT38" s="385"/>
      <c r="AU38" s="385"/>
      <c r="AV38" s="385"/>
      <c r="AW38" s="385"/>
      <c r="AX38" s="385"/>
      <c r="AY38" s="385"/>
      <c r="AZ38" s="385"/>
      <c r="BA38" s="385"/>
      <c r="BB38" s="385"/>
      <c r="BC38" s="385"/>
      <c r="BD38" s="385"/>
      <c r="BE38" s="385"/>
      <c r="BF38" s="385"/>
      <c r="BG38" s="385"/>
      <c r="BH38" s="385"/>
      <c r="BI38" s="385"/>
      <c r="BJ38" s="385"/>
      <c r="BK38" s="385"/>
      <c r="BL38" s="385"/>
      <c r="BM38" s="385"/>
      <c r="BN38" s="385"/>
      <c r="BO38" s="385"/>
      <c r="BP38" s="385"/>
      <c r="BQ38" s="385"/>
      <c r="BR38" s="385"/>
      <c r="BS38" s="385"/>
      <c r="BT38" s="385"/>
      <c r="BU38" s="385"/>
      <c r="BV38" s="385"/>
      <c r="BW38" s="385"/>
      <c r="BX38" s="385"/>
      <c r="BY38" s="385"/>
      <c r="BZ38" s="385"/>
      <c r="CA38" s="385"/>
      <c r="CB38" s="385"/>
      <c r="CC38" s="385"/>
      <c r="CD38" s="385"/>
      <c r="CE38" s="385"/>
      <c r="CF38" s="385"/>
      <c r="CG38" s="385"/>
      <c r="CH38" s="385"/>
      <c r="CI38" s="385"/>
      <c r="CJ38" s="385"/>
      <c r="CK38" s="385"/>
      <c r="CL38" s="385"/>
      <c r="CM38" s="385"/>
      <c r="CN38" s="385"/>
      <c r="CO38" s="385"/>
      <c r="CP38" s="385"/>
      <c r="CQ38" s="385"/>
      <c r="CR38" s="385"/>
      <c r="CS38" s="385"/>
      <c r="CT38" s="385"/>
      <c r="CU38" s="385"/>
      <c r="CV38" s="385"/>
      <c r="CW38" s="385"/>
      <c r="CX38" s="385"/>
      <c r="CY38" s="385"/>
      <c r="CZ38" s="385"/>
      <c r="DA38" s="385"/>
      <c r="DB38" s="385"/>
      <c r="DC38" s="385"/>
      <c r="DD38" s="385"/>
      <c r="DE38" s="385"/>
      <c r="DF38" s="385"/>
      <c r="DG38" s="385"/>
      <c r="DH38" s="385"/>
      <c r="DI38" s="385"/>
      <c r="DJ38" s="385"/>
      <c r="DK38" s="385"/>
      <c r="DL38" s="385"/>
      <c r="DM38" s="385"/>
      <c r="DN38" s="385"/>
      <c r="DO38" s="385"/>
      <c r="DP38" s="385"/>
      <c r="DQ38" s="385"/>
      <c r="DR38" s="385"/>
      <c r="DS38" s="385"/>
      <c r="DT38" s="385"/>
    </row>
    <row r="39" spans="1:127" ht="14.55" x14ac:dyDescent="0.35">
      <c r="A39" s="385"/>
      <c r="B39" s="385"/>
      <c r="C39" s="385"/>
      <c r="D39" s="385"/>
      <c r="E39" s="397"/>
      <c r="F39" s="385"/>
      <c r="G39" s="385"/>
      <c r="H39" s="396"/>
      <c r="I39" s="385"/>
      <c r="J39" s="385"/>
      <c r="K39" s="385"/>
      <c r="L39" s="385"/>
      <c r="M39" s="385"/>
      <c r="N39" s="385"/>
      <c r="O39" s="385"/>
      <c r="P39" s="385"/>
      <c r="Q39" s="385"/>
      <c r="R39" s="385"/>
      <c r="S39" s="385"/>
      <c r="T39" s="385"/>
      <c r="U39" s="385"/>
      <c r="V39" s="385"/>
      <c r="W39" s="385"/>
      <c r="X39" s="385"/>
      <c r="Y39" s="385"/>
      <c r="Z39" s="385"/>
      <c r="AA39" s="385"/>
      <c r="AB39" s="385"/>
      <c r="AC39" s="385"/>
      <c r="AD39" s="385"/>
      <c r="AE39" s="385"/>
      <c r="AF39" s="385"/>
      <c r="AG39" s="385"/>
      <c r="AH39" s="385"/>
      <c r="AI39" s="385"/>
      <c r="AJ39" s="385"/>
      <c r="AK39" s="385"/>
      <c r="AL39" s="385"/>
      <c r="AM39" s="385"/>
      <c r="AN39" s="385"/>
      <c r="AO39" s="385"/>
      <c r="AP39" s="385"/>
      <c r="AQ39" s="385"/>
      <c r="AR39" s="385"/>
      <c r="AS39" s="385"/>
      <c r="AT39" s="385"/>
      <c r="AU39" s="385"/>
      <c r="AV39" s="385"/>
      <c r="AW39" s="385"/>
      <c r="AX39" s="385"/>
      <c r="AY39" s="385"/>
      <c r="AZ39" s="385"/>
      <c r="BA39" s="385"/>
      <c r="BB39" s="385"/>
      <c r="BC39" s="385"/>
      <c r="BD39" s="385"/>
      <c r="BE39" s="385"/>
      <c r="BF39" s="385"/>
      <c r="BG39" s="385"/>
      <c r="BH39" s="385"/>
      <c r="BI39" s="385"/>
      <c r="BJ39" s="385"/>
      <c r="BK39" s="385"/>
      <c r="BL39" s="385"/>
      <c r="BM39" s="385"/>
      <c r="BN39" s="385"/>
      <c r="BO39" s="385"/>
      <c r="BP39" s="385"/>
      <c r="BQ39" s="385"/>
      <c r="BR39" s="385"/>
      <c r="BS39" s="385"/>
      <c r="BT39" s="385"/>
      <c r="BU39" s="385"/>
      <c r="BV39" s="385"/>
      <c r="BW39" s="385"/>
      <c r="BX39" s="385"/>
      <c r="BY39" s="385"/>
      <c r="BZ39" s="385"/>
      <c r="CA39" s="385"/>
      <c r="CB39" s="385"/>
      <c r="CC39" s="385"/>
      <c r="CD39" s="385"/>
      <c r="CE39" s="385"/>
      <c r="CF39" s="385"/>
      <c r="CG39" s="385"/>
      <c r="CH39" s="385"/>
      <c r="CI39" s="385"/>
      <c r="CJ39" s="385"/>
      <c r="CK39" s="385"/>
      <c r="CL39" s="385"/>
      <c r="CM39" s="385"/>
      <c r="CN39" s="385"/>
      <c r="CO39" s="385"/>
      <c r="CP39" s="385"/>
      <c r="CQ39" s="385"/>
      <c r="CR39" s="385"/>
      <c r="CS39" s="385"/>
      <c r="CT39" s="385"/>
      <c r="CU39" s="385"/>
      <c r="CV39" s="385"/>
      <c r="CW39" s="385"/>
      <c r="CX39" s="385"/>
      <c r="CY39" s="385"/>
      <c r="CZ39" s="385"/>
      <c r="DA39" s="385"/>
      <c r="DB39" s="385"/>
      <c r="DC39" s="385"/>
      <c r="DD39" s="385"/>
      <c r="DE39" s="385"/>
      <c r="DF39" s="385"/>
      <c r="DG39" s="385"/>
      <c r="DH39" s="385"/>
      <c r="DI39" s="385"/>
      <c r="DJ39" s="385"/>
      <c r="DK39" s="385"/>
      <c r="DL39" s="385"/>
      <c r="DM39" s="385"/>
      <c r="DN39" s="385"/>
      <c r="DO39" s="385"/>
      <c r="DP39" s="385"/>
      <c r="DQ39" s="385"/>
      <c r="DR39" s="385"/>
      <c r="DS39" s="385"/>
      <c r="DT39" s="385"/>
    </row>
    <row r="40" spans="1:127" x14ac:dyDescent="0.3">
      <c r="A40" s="384" t="s">
        <v>183</v>
      </c>
      <c r="B40" s="153"/>
      <c r="C40" s="153"/>
      <c r="D40" s="153"/>
      <c r="E40" s="153"/>
      <c r="F40" s="153"/>
      <c r="G40" s="153"/>
      <c r="H40" s="464"/>
      <c r="I40" s="384" t="s">
        <v>198</v>
      </c>
      <c r="J40" s="153"/>
      <c r="K40" s="153"/>
      <c r="L40" s="153"/>
      <c r="M40" s="153"/>
      <c r="N40" s="153"/>
      <c r="O40" s="153"/>
      <c r="P40" s="385"/>
      <c r="Q40" s="385"/>
      <c r="R40" s="385"/>
      <c r="S40" s="385"/>
      <c r="T40" s="385"/>
      <c r="U40" s="385"/>
      <c r="V40" s="385"/>
      <c r="W40" s="385"/>
      <c r="X40" s="385"/>
      <c r="Y40" s="385"/>
      <c r="Z40" s="385"/>
      <c r="AA40" s="385"/>
      <c r="AB40" s="385"/>
      <c r="AC40" s="385"/>
      <c r="AD40" s="385"/>
      <c r="AE40" s="385"/>
      <c r="AF40" s="385"/>
      <c r="AG40" s="385"/>
      <c r="AH40" s="385"/>
      <c r="AI40" s="385"/>
      <c r="AJ40" s="385"/>
      <c r="AK40" s="385"/>
      <c r="AL40" s="385"/>
      <c r="AM40" s="385"/>
      <c r="AN40" s="385"/>
      <c r="AO40" s="385"/>
      <c r="AP40" s="385"/>
      <c r="AQ40" s="385"/>
      <c r="AR40" s="385"/>
      <c r="AS40" s="385"/>
      <c r="AT40" s="385"/>
      <c r="AU40" s="385"/>
      <c r="AV40" s="385"/>
      <c r="AW40" s="385"/>
      <c r="AX40" s="385"/>
      <c r="AY40" s="385"/>
      <c r="AZ40" s="385"/>
      <c r="BA40" s="385"/>
      <c r="BB40" s="385"/>
      <c r="BC40" s="385"/>
      <c r="BD40" s="385"/>
      <c r="BE40" s="385"/>
      <c r="BF40" s="385"/>
      <c r="BG40" s="385"/>
      <c r="BH40" s="385"/>
      <c r="BI40" s="385"/>
      <c r="BJ40" s="385"/>
      <c r="BK40" s="385"/>
      <c r="BL40" s="385"/>
      <c r="BM40" s="385"/>
      <c r="BN40" s="385"/>
      <c r="BO40" s="385"/>
      <c r="BP40" s="385"/>
      <c r="BQ40" s="385"/>
      <c r="BR40" s="385"/>
      <c r="BS40" s="385"/>
      <c r="BT40" s="385"/>
      <c r="BU40" s="385"/>
      <c r="BV40" s="385"/>
      <c r="BW40" s="385"/>
      <c r="BX40" s="385"/>
      <c r="BY40" s="385"/>
      <c r="BZ40" s="385"/>
      <c r="CA40" s="385"/>
      <c r="CB40" s="385"/>
      <c r="CC40" s="385"/>
      <c r="CD40" s="385"/>
      <c r="CE40" s="385"/>
      <c r="CF40" s="385"/>
      <c r="CG40" s="385"/>
      <c r="CH40" s="385"/>
      <c r="CI40" s="385"/>
      <c r="CJ40" s="385"/>
      <c r="CK40" s="385"/>
      <c r="CL40" s="385"/>
      <c r="CM40" s="385"/>
      <c r="CN40" s="385"/>
      <c r="CO40" s="385"/>
      <c r="CP40" s="385"/>
      <c r="CQ40" s="385"/>
      <c r="CR40" s="385"/>
      <c r="CS40" s="385"/>
      <c r="CT40" s="385"/>
      <c r="CU40" s="385"/>
      <c r="CV40" s="385"/>
      <c r="CW40" s="385"/>
      <c r="CX40" s="385"/>
      <c r="CY40" s="385"/>
      <c r="CZ40" s="385"/>
      <c r="DA40" s="385"/>
      <c r="DB40" s="385"/>
      <c r="DC40" s="385"/>
      <c r="DD40" s="385"/>
      <c r="DE40" s="385"/>
      <c r="DF40" s="385"/>
      <c r="DG40" s="385"/>
      <c r="DH40" s="385"/>
      <c r="DI40" s="385"/>
      <c r="DJ40" s="385"/>
      <c r="DK40" s="385"/>
      <c r="DL40" s="385"/>
      <c r="DM40" s="385"/>
      <c r="DN40" s="385"/>
      <c r="DO40" s="385"/>
      <c r="DP40" s="385"/>
      <c r="DQ40" s="385"/>
      <c r="DR40" s="385"/>
      <c r="DS40" s="385"/>
      <c r="DT40" s="385"/>
    </row>
    <row r="41" spans="1:127" x14ac:dyDescent="0.3">
      <c r="A41" s="466" t="s">
        <v>153</v>
      </c>
      <c r="B41" s="467" t="s">
        <v>2</v>
      </c>
      <c r="C41" s="467" t="s">
        <v>3</v>
      </c>
      <c r="D41" s="467" t="s">
        <v>4</v>
      </c>
      <c r="E41" s="467" t="s">
        <v>5</v>
      </c>
      <c r="F41" s="467" t="s">
        <v>145</v>
      </c>
      <c r="G41" s="468" t="s">
        <v>146</v>
      </c>
      <c r="H41" s="496"/>
      <c r="I41" s="466" t="s">
        <v>153</v>
      </c>
      <c r="J41" s="467" t="s">
        <v>2</v>
      </c>
      <c r="K41" s="467" t="s">
        <v>3</v>
      </c>
      <c r="L41" s="467" t="s">
        <v>4</v>
      </c>
      <c r="M41" s="467" t="s">
        <v>5</v>
      </c>
      <c r="N41" s="467" t="s">
        <v>145</v>
      </c>
      <c r="O41" s="468" t="s">
        <v>146</v>
      </c>
      <c r="P41" s="385"/>
      <c r="Q41" s="385"/>
      <c r="R41" s="385"/>
      <c r="S41" s="385"/>
      <c r="T41" s="385"/>
      <c r="U41" s="385"/>
      <c r="V41" s="385"/>
      <c r="W41" s="385"/>
      <c r="X41" s="385"/>
      <c r="Y41" s="385"/>
      <c r="Z41" s="385"/>
      <c r="AA41" s="385"/>
      <c r="AB41" s="385"/>
      <c r="AC41" s="385"/>
      <c r="AD41" s="385"/>
      <c r="AE41" s="385"/>
      <c r="AF41" s="385"/>
      <c r="AG41" s="385"/>
      <c r="AH41" s="385"/>
      <c r="AI41" s="385"/>
      <c r="AJ41" s="385"/>
      <c r="AK41" s="385"/>
      <c r="AL41" s="385"/>
      <c r="AM41" s="385"/>
      <c r="AN41" s="385"/>
      <c r="AO41" s="385"/>
      <c r="AP41" s="385"/>
      <c r="AQ41" s="385"/>
      <c r="AR41" s="385"/>
      <c r="AS41" s="385"/>
      <c r="AT41" s="385"/>
      <c r="AU41" s="385"/>
      <c r="AV41" s="385"/>
      <c r="AW41" s="385"/>
      <c r="AX41" s="385"/>
      <c r="AY41" s="385"/>
      <c r="AZ41" s="385"/>
      <c r="BA41" s="385"/>
      <c r="BB41" s="385"/>
      <c r="BC41" s="385"/>
      <c r="BD41" s="385"/>
      <c r="BE41" s="385"/>
      <c r="BF41" s="385"/>
      <c r="BG41" s="385"/>
      <c r="BH41" s="385"/>
      <c r="BI41" s="385"/>
      <c r="BJ41" s="385"/>
      <c r="BK41" s="385"/>
      <c r="BL41" s="385"/>
      <c r="BM41" s="385"/>
      <c r="BN41" s="385"/>
      <c r="BO41" s="385"/>
      <c r="BP41" s="385"/>
      <c r="BQ41" s="385"/>
      <c r="BR41" s="385"/>
      <c r="BS41" s="385"/>
      <c r="BT41" s="385"/>
      <c r="BU41" s="385"/>
      <c r="BV41" s="385"/>
      <c r="BW41" s="385"/>
      <c r="BX41" s="385"/>
      <c r="BY41" s="385"/>
      <c r="BZ41" s="385"/>
      <c r="CA41" s="385"/>
      <c r="CB41" s="385"/>
      <c r="CC41" s="385"/>
      <c r="CD41" s="385"/>
      <c r="CE41" s="385"/>
      <c r="CF41" s="385"/>
      <c r="CG41" s="385"/>
      <c r="CH41" s="385"/>
      <c r="CI41" s="385"/>
      <c r="CJ41" s="385"/>
      <c r="CK41" s="385"/>
      <c r="CL41" s="385"/>
      <c r="CM41" s="385"/>
      <c r="CN41" s="385"/>
      <c r="CO41" s="385"/>
      <c r="CP41" s="385"/>
      <c r="CQ41" s="385"/>
      <c r="CR41" s="385"/>
      <c r="CS41" s="385"/>
      <c r="CT41" s="385"/>
      <c r="CU41" s="385"/>
      <c r="CV41" s="385"/>
      <c r="CW41" s="385"/>
      <c r="CX41" s="385"/>
      <c r="CY41" s="385"/>
      <c r="CZ41" s="385"/>
      <c r="DA41" s="385"/>
      <c r="DB41" s="385"/>
      <c r="DC41" s="385"/>
      <c r="DD41" s="385"/>
      <c r="DE41" s="385"/>
      <c r="DF41" s="385"/>
      <c r="DG41" s="385"/>
      <c r="DH41" s="385"/>
      <c r="DI41" s="385"/>
      <c r="DJ41" s="385"/>
      <c r="DK41" s="385"/>
      <c r="DL41" s="385"/>
      <c r="DM41" s="385"/>
      <c r="DN41" s="385"/>
      <c r="DO41" s="385"/>
      <c r="DP41" s="385"/>
      <c r="DQ41" s="385"/>
      <c r="DR41" s="385"/>
      <c r="DS41" s="385"/>
      <c r="DT41" s="385"/>
    </row>
    <row r="42" spans="1:127" ht="14.55" x14ac:dyDescent="0.35">
      <c r="A42" s="469" t="s">
        <v>196</v>
      </c>
      <c r="B42" s="470">
        <f>SUM(B43:B47)</f>
        <v>27727037.947000086</v>
      </c>
      <c r="C42" s="470">
        <f t="shared" ref="C42:G42" si="27">SUM(C43:C47)</f>
        <v>17465462.20700008</v>
      </c>
      <c r="D42" s="470">
        <f t="shared" si="27"/>
        <v>5503641.0749999993</v>
      </c>
      <c r="E42" s="470">
        <f t="shared" si="27"/>
        <v>7959.9699999999921</v>
      </c>
      <c r="F42" s="470">
        <f t="shared" si="27"/>
        <v>336988.55099999998</v>
      </c>
      <c r="G42" s="471">
        <f t="shared" si="27"/>
        <v>4412986.1440000031</v>
      </c>
      <c r="H42" s="464"/>
      <c r="I42" s="469" t="s">
        <v>196</v>
      </c>
      <c r="J42" s="470">
        <f>SUM(J43:J47)</f>
        <v>44567980.84200003</v>
      </c>
      <c r="K42" s="470">
        <f t="shared" ref="K42:O42" si="28">SUM(K43:K47)</f>
        <v>35746583.154000022</v>
      </c>
      <c r="L42" s="470">
        <f t="shared" si="28"/>
        <v>3434250.267</v>
      </c>
      <c r="M42" s="470">
        <f t="shared" si="28"/>
        <v>639416.5410000002</v>
      </c>
      <c r="N42" s="470">
        <f t="shared" si="28"/>
        <v>240413.33700000006</v>
      </c>
      <c r="O42" s="470">
        <f t="shared" si="28"/>
        <v>4507317.5429999996</v>
      </c>
      <c r="P42" s="385"/>
      <c r="Q42" s="385"/>
      <c r="R42" s="385"/>
      <c r="S42" s="385"/>
      <c r="T42" s="385"/>
      <c r="U42" s="385"/>
      <c r="V42" s="385"/>
      <c r="W42" s="385"/>
      <c r="X42" s="385"/>
      <c r="Y42" s="385"/>
      <c r="Z42" s="385"/>
      <c r="AA42" s="385"/>
      <c r="AB42" s="385"/>
      <c r="AC42" s="385"/>
      <c r="AD42" s="385"/>
      <c r="AE42" s="385"/>
      <c r="AF42" s="385"/>
      <c r="AG42" s="385"/>
      <c r="AH42" s="385"/>
      <c r="AI42" s="385"/>
      <c r="AJ42" s="385"/>
      <c r="AK42" s="385"/>
      <c r="AL42" s="385"/>
      <c r="AM42" s="385"/>
      <c r="AN42" s="385"/>
      <c r="AO42" s="385"/>
      <c r="AP42" s="385"/>
      <c r="AQ42" s="385"/>
      <c r="AR42" s="385"/>
      <c r="AS42" s="385"/>
      <c r="AT42" s="385"/>
      <c r="AU42" s="385"/>
      <c r="AV42" s="385"/>
      <c r="AW42" s="385"/>
      <c r="AX42" s="385"/>
      <c r="AY42" s="385"/>
      <c r="AZ42" s="385"/>
      <c r="BA42" s="385"/>
      <c r="BB42" s="385"/>
      <c r="BC42" s="385"/>
      <c r="BD42" s="385"/>
      <c r="BE42" s="385"/>
      <c r="BF42" s="385"/>
      <c r="BG42" s="385"/>
      <c r="BH42" s="385"/>
      <c r="BI42" s="385"/>
      <c r="BJ42" s="385"/>
      <c r="BK42" s="385"/>
      <c r="BL42" s="385"/>
      <c r="BM42" s="385"/>
      <c r="BN42" s="385"/>
      <c r="BO42" s="385"/>
      <c r="BP42" s="385"/>
      <c r="BQ42" s="385"/>
      <c r="BR42" s="385"/>
      <c r="BS42" s="385"/>
      <c r="BT42" s="385"/>
      <c r="BU42" s="385"/>
      <c r="BV42" s="385"/>
      <c r="BW42" s="385"/>
      <c r="BX42" s="385"/>
      <c r="BY42" s="385"/>
      <c r="BZ42" s="385"/>
      <c r="CA42" s="385"/>
      <c r="CB42" s="385"/>
      <c r="CC42" s="385"/>
      <c r="CD42" s="385"/>
      <c r="CE42" s="385"/>
      <c r="CF42" s="385"/>
      <c r="CG42" s="385"/>
      <c r="CH42" s="385"/>
      <c r="CI42" s="385"/>
      <c r="CJ42" s="385"/>
      <c r="CK42" s="385"/>
      <c r="CL42" s="385"/>
      <c r="CM42" s="385"/>
      <c r="CN42" s="385"/>
      <c r="CO42" s="385"/>
      <c r="CP42" s="385"/>
      <c r="CQ42" s="385"/>
      <c r="CR42" s="385"/>
      <c r="CS42" s="385"/>
      <c r="CT42" s="385"/>
      <c r="CU42" s="385"/>
      <c r="CV42" s="385"/>
      <c r="CW42" s="385"/>
      <c r="CX42" s="385"/>
      <c r="CY42" s="385"/>
      <c r="CZ42" s="385"/>
      <c r="DA42" s="385"/>
      <c r="DB42" s="385"/>
      <c r="DC42" s="385"/>
      <c r="DD42" s="385"/>
      <c r="DE42" s="385"/>
      <c r="DF42" s="385"/>
      <c r="DG42" s="385"/>
      <c r="DH42" s="385"/>
      <c r="DI42" s="385"/>
      <c r="DJ42" s="385"/>
      <c r="DK42" s="385"/>
      <c r="DL42" s="385"/>
      <c r="DM42" s="385"/>
      <c r="DN42" s="385"/>
      <c r="DO42" s="385"/>
      <c r="DP42" s="385"/>
      <c r="DQ42" s="385"/>
      <c r="DR42" s="385"/>
      <c r="DS42" s="385"/>
      <c r="DT42" s="385"/>
    </row>
    <row r="43" spans="1:127" ht="14.55" x14ac:dyDescent="0.35">
      <c r="A43" s="473" t="s">
        <v>79</v>
      </c>
      <c r="B43" s="474">
        <f>C43+D43+E43+F43+G43</f>
        <v>19608527.901000116</v>
      </c>
      <c r="C43" s="475">
        <v>13425813.067000112</v>
      </c>
      <c r="D43" s="475">
        <v>2018308.4799999995</v>
      </c>
      <c r="E43" s="475">
        <v>3115.1509999999953</v>
      </c>
      <c r="F43" s="475">
        <v>273641.73999999993</v>
      </c>
      <c r="G43" s="476">
        <v>3887649.4630000037</v>
      </c>
      <c r="H43" s="464"/>
      <c r="I43" s="473" t="s">
        <v>79</v>
      </c>
      <c r="J43" s="474">
        <f>K43+L43+M43+N43+O43</f>
        <v>22452638.682000034</v>
      </c>
      <c r="K43" s="475">
        <v>18340719.09400003</v>
      </c>
      <c r="L43" s="475">
        <v>1042057.4960000002</v>
      </c>
      <c r="M43" s="475">
        <v>71395.21000000005</v>
      </c>
      <c r="N43" s="475">
        <v>172480.85700000005</v>
      </c>
      <c r="O43" s="476">
        <v>2825986.0250000004</v>
      </c>
      <c r="P43" s="385"/>
      <c r="Q43" s="385"/>
      <c r="R43" s="385"/>
      <c r="S43" s="385"/>
      <c r="T43" s="385"/>
      <c r="U43" s="385"/>
      <c r="V43" s="385"/>
      <c r="W43" s="385"/>
      <c r="X43" s="385"/>
      <c r="Y43" s="385"/>
      <c r="Z43" s="385"/>
      <c r="AA43" s="385"/>
      <c r="AB43" s="385"/>
      <c r="AC43" s="385"/>
      <c r="AD43" s="385"/>
      <c r="AE43" s="385"/>
      <c r="AF43" s="385"/>
      <c r="AG43" s="385"/>
      <c r="AH43" s="385"/>
      <c r="AI43" s="385"/>
      <c r="AJ43" s="385"/>
      <c r="AK43" s="385"/>
      <c r="AL43" s="385"/>
      <c r="AM43" s="385"/>
      <c r="AN43" s="385"/>
      <c r="AO43" s="385"/>
      <c r="AP43" s="385"/>
      <c r="AQ43" s="385"/>
      <c r="AR43" s="385"/>
      <c r="AS43" s="385"/>
      <c r="AT43" s="385"/>
      <c r="AU43" s="385"/>
      <c r="AV43" s="385"/>
      <c r="AW43" s="385"/>
      <c r="AX43" s="385"/>
      <c r="AY43" s="385"/>
      <c r="AZ43" s="385"/>
      <c r="BA43" s="385"/>
      <c r="BB43" s="385"/>
      <c r="BC43" s="385"/>
      <c r="BD43" s="385"/>
      <c r="BE43" s="385"/>
      <c r="BF43" s="385"/>
      <c r="BG43" s="385"/>
      <c r="BH43" s="385"/>
      <c r="BI43" s="385"/>
      <c r="BJ43" s="385"/>
      <c r="BK43" s="385"/>
      <c r="BL43" s="385"/>
      <c r="BM43" s="385"/>
      <c r="BN43" s="385"/>
      <c r="BO43" s="385"/>
      <c r="BP43" s="385"/>
      <c r="BQ43" s="385"/>
      <c r="BR43" s="385"/>
      <c r="BS43" s="385"/>
      <c r="BT43" s="385"/>
      <c r="BU43" s="385"/>
      <c r="BV43" s="385"/>
      <c r="BW43" s="385"/>
      <c r="BX43" s="385"/>
      <c r="BY43" s="385"/>
      <c r="BZ43" s="385"/>
      <c r="CA43" s="385"/>
      <c r="CB43" s="385"/>
      <c r="CC43" s="385"/>
      <c r="CD43" s="385"/>
      <c r="CE43" s="385"/>
      <c r="CF43" s="385"/>
      <c r="CG43" s="385"/>
      <c r="CH43" s="385"/>
      <c r="CI43" s="385"/>
      <c r="CJ43" s="385"/>
      <c r="CK43" s="385"/>
      <c r="CL43" s="385"/>
      <c r="CM43" s="385"/>
      <c r="CN43" s="385"/>
      <c r="CO43" s="385"/>
      <c r="CP43" s="385"/>
      <c r="CQ43" s="385"/>
      <c r="CR43" s="385"/>
      <c r="CS43" s="385"/>
      <c r="CT43" s="385"/>
      <c r="CU43" s="385"/>
      <c r="CV43" s="385"/>
      <c r="CW43" s="385"/>
      <c r="CX43" s="385"/>
      <c r="CY43" s="385"/>
      <c r="CZ43" s="385"/>
      <c r="DA43" s="385"/>
      <c r="DB43" s="385"/>
      <c r="DC43" s="385"/>
      <c r="DD43" s="385"/>
      <c r="DE43" s="385"/>
      <c r="DF43" s="385"/>
      <c r="DG43" s="385"/>
      <c r="DH43" s="385"/>
      <c r="DI43" s="385"/>
      <c r="DJ43" s="385"/>
      <c r="DK43" s="385"/>
      <c r="DL43" s="385"/>
      <c r="DM43" s="385"/>
      <c r="DN43" s="385"/>
      <c r="DO43" s="385"/>
      <c r="DP43" s="385"/>
      <c r="DQ43" s="385"/>
      <c r="DR43" s="385"/>
      <c r="DS43" s="385"/>
      <c r="DT43" s="385"/>
    </row>
    <row r="44" spans="1:127" x14ac:dyDescent="0.3">
      <c r="A44" s="473" t="s">
        <v>80</v>
      </c>
      <c r="B44" s="474">
        <f>C44+D44+E44+F44+G44</f>
        <v>2714148.0589999845</v>
      </c>
      <c r="C44" s="475">
        <v>1385203.5099999849</v>
      </c>
      <c r="D44" s="475">
        <v>1022585.015</v>
      </c>
      <c r="E44" s="475">
        <v>829.65699999999867</v>
      </c>
      <c r="F44" s="475">
        <v>21308.657999999999</v>
      </c>
      <c r="G44" s="476">
        <v>284221.21899999969</v>
      </c>
      <c r="H44" s="496"/>
      <c r="I44" s="473" t="s">
        <v>82</v>
      </c>
      <c r="J44" s="474">
        <f>K44+L44+M44+N44+O44</f>
        <v>9504393.926999988</v>
      </c>
      <c r="K44" s="475">
        <v>7624356.8039999884</v>
      </c>
      <c r="L44" s="475">
        <v>1074681.3509999998</v>
      </c>
      <c r="M44" s="475">
        <v>137284.39299999998</v>
      </c>
      <c r="N44" s="475">
        <v>9687.9569999999985</v>
      </c>
      <c r="O44" s="476">
        <v>658383.42200000037</v>
      </c>
      <c r="P44" s="385"/>
      <c r="Q44" s="385"/>
      <c r="R44" s="385"/>
      <c r="S44" s="385"/>
      <c r="T44" s="385"/>
      <c r="U44" s="385"/>
      <c r="V44" s="385"/>
      <c r="W44" s="385"/>
      <c r="X44" s="385"/>
      <c r="Y44" s="385"/>
      <c r="Z44" s="385"/>
      <c r="AA44" s="385"/>
      <c r="AB44" s="385"/>
      <c r="AC44" s="385"/>
      <c r="AD44" s="385"/>
      <c r="AE44" s="385"/>
      <c r="AF44" s="385"/>
      <c r="AG44" s="385"/>
      <c r="AH44" s="385"/>
      <c r="AI44" s="385"/>
      <c r="AJ44" s="385"/>
      <c r="AK44" s="385"/>
      <c r="AL44" s="385"/>
      <c r="AM44" s="385"/>
      <c r="AN44" s="385"/>
      <c r="AO44" s="385"/>
      <c r="AP44" s="385"/>
      <c r="AQ44" s="385"/>
      <c r="AR44" s="385"/>
      <c r="AS44" s="385"/>
      <c r="AT44" s="385"/>
      <c r="AU44" s="385"/>
      <c r="AV44" s="385"/>
      <c r="AW44" s="385"/>
      <c r="AX44" s="385"/>
      <c r="AY44" s="385"/>
      <c r="AZ44" s="385"/>
      <c r="BA44" s="385"/>
      <c r="BB44" s="385"/>
      <c r="BC44" s="385"/>
      <c r="BD44" s="385"/>
      <c r="BE44" s="385"/>
      <c r="BF44" s="385"/>
      <c r="BG44" s="385"/>
      <c r="BH44" s="385"/>
      <c r="BI44" s="385"/>
      <c r="BJ44" s="385"/>
      <c r="BK44" s="385"/>
      <c r="BL44" s="385"/>
      <c r="BM44" s="385"/>
      <c r="BN44" s="385"/>
      <c r="BO44" s="385"/>
      <c r="BP44" s="385"/>
      <c r="BQ44" s="385"/>
      <c r="BR44" s="385"/>
      <c r="BS44" s="385"/>
      <c r="BT44" s="385"/>
      <c r="BU44" s="385"/>
      <c r="BV44" s="385"/>
      <c r="BW44" s="385"/>
      <c r="BX44" s="385"/>
      <c r="BY44" s="385"/>
      <c r="BZ44" s="385"/>
      <c r="CA44" s="385"/>
      <c r="CB44" s="385"/>
      <c r="CC44" s="385"/>
      <c r="CD44" s="385"/>
      <c r="CE44" s="385"/>
      <c r="CF44" s="385"/>
      <c r="CG44" s="385"/>
      <c r="CH44" s="385"/>
      <c r="CI44" s="385"/>
      <c r="CJ44" s="385"/>
      <c r="CK44" s="385"/>
      <c r="CL44" s="385"/>
      <c r="CM44" s="385"/>
      <c r="CN44" s="385"/>
      <c r="CO44" s="385"/>
      <c r="CP44" s="385"/>
      <c r="CQ44" s="385"/>
      <c r="CR44" s="385"/>
      <c r="CS44" s="385"/>
      <c r="CT44" s="385"/>
      <c r="CU44" s="385"/>
      <c r="CV44" s="385"/>
      <c r="CW44" s="385"/>
      <c r="CX44" s="385"/>
      <c r="CY44" s="385"/>
      <c r="CZ44" s="385"/>
      <c r="DA44" s="385"/>
      <c r="DB44" s="385"/>
      <c r="DC44" s="385"/>
      <c r="DD44" s="385"/>
      <c r="DE44" s="385"/>
      <c r="DF44" s="385"/>
      <c r="DG44" s="385"/>
      <c r="DH44" s="385"/>
      <c r="DI44" s="385"/>
      <c r="DJ44" s="385"/>
      <c r="DK44" s="385"/>
      <c r="DL44" s="385"/>
      <c r="DM44" s="385"/>
      <c r="DN44" s="385"/>
      <c r="DO44" s="385"/>
      <c r="DP44" s="385"/>
      <c r="DQ44" s="385"/>
      <c r="DR44" s="385"/>
      <c r="DS44" s="385"/>
      <c r="DT44" s="385"/>
    </row>
    <row r="45" spans="1:127" x14ac:dyDescent="0.3">
      <c r="A45" s="473" t="s">
        <v>82</v>
      </c>
      <c r="B45" s="474">
        <f>C45+D45+E45+F45+G45</f>
        <v>2324086.3759999867</v>
      </c>
      <c r="C45" s="475">
        <v>1677707.8069999865</v>
      </c>
      <c r="D45" s="475">
        <v>492495.6929999998</v>
      </c>
      <c r="E45" s="475">
        <v>2303.6269999999995</v>
      </c>
      <c r="F45" s="475">
        <v>4428.114999999998</v>
      </c>
      <c r="G45" s="476">
        <v>147151.13400000022</v>
      </c>
      <c r="H45" s="464"/>
      <c r="I45" s="473" t="s">
        <v>80</v>
      </c>
      <c r="J45" s="474">
        <f>K45+L45+M45+N45+O45</f>
        <v>5105078.3620000016</v>
      </c>
      <c r="K45" s="475">
        <v>4033796.4360000021</v>
      </c>
      <c r="L45" s="475">
        <v>321752.82199999999</v>
      </c>
      <c r="M45" s="475">
        <v>281945.56100000016</v>
      </c>
      <c r="N45" s="475">
        <v>17532.61</v>
      </c>
      <c r="O45" s="476">
        <v>450050.93299999973</v>
      </c>
      <c r="P45" s="385"/>
      <c r="Q45" s="385"/>
      <c r="R45" s="385"/>
      <c r="S45" s="385"/>
      <c r="T45" s="385"/>
      <c r="U45" s="385"/>
      <c r="V45" s="385"/>
      <c r="W45" s="385"/>
      <c r="X45" s="385"/>
      <c r="Y45" s="385"/>
      <c r="Z45" s="385"/>
      <c r="AA45" s="385"/>
      <c r="AB45" s="385"/>
      <c r="AC45" s="385"/>
      <c r="AD45" s="385"/>
      <c r="AE45" s="385"/>
      <c r="AF45" s="385"/>
      <c r="AG45" s="385"/>
      <c r="AH45" s="385"/>
      <c r="AI45" s="385"/>
      <c r="AJ45" s="385"/>
      <c r="AK45" s="385"/>
      <c r="AL45" s="385"/>
      <c r="AM45" s="385"/>
      <c r="AN45" s="385"/>
      <c r="AO45" s="385"/>
      <c r="AP45" s="385"/>
      <c r="AQ45" s="385"/>
      <c r="AR45" s="385"/>
      <c r="AS45" s="385"/>
      <c r="AT45" s="385"/>
      <c r="AU45" s="385"/>
      <c r="AV45" s="385"/>
      <c r="AW45" s="385"/>
      <c r="AX45" s="385"/>
      <c r="AY45" s="385"/>
      <c r="AZ45" s="385"/>
      <c r="BA45" s="385"/>
      <c r="BB45" s="385"/>
      <c r="BC45" s="385"/>
      <c r="BD45" s="385"/>
      <c r="BE45" s="385"/>
      <c r="BF45" s="385"/>
      <c r="BG45" s="385"/>
      <c r="BH45" s="385"/>
      <c r="BI45" s="385"/>
      <c r="BJ45" s="385"/>
      <c r="BK45" s="385"/>
      <c r="BL45" s="385"/>
      <c r="BM45" s="385"/>
      <c r="BN45" s="385"/>
      <c r="BO45" s="385"/>
      <c r="BP45" s="385"/>
      <c r="BQ45" s="385"/>
      <c r="BR45" s="385"/>
      <c r="BS45" s="385"/>
      <c r="BT45" s="385"/>
      <c r="BU45" s="385"/>
      <c r="BV45" s="385"/>
      <c r="BW45" s="385"/>
      <c r="BX45" s="385"/>
      <c r="BY45" s="385"/>
      <c r="BZ45" s="385"/>
      <c r="CA45" s="385"/>
      <c r="CB45" s="385"/>
      <c r="CC45" s="385"/>
      <c r="CD45" s="385"/>
      <c r="CE45" s="385"/>
      <c r="CF45" s="385"/>
      <c r="CG45" s="385"/>
      <c r="CH45" s="385"/>
      <c r="CI45" s="385"/>
      <c r="CJ45" s="385"/>
      <c r="CK45" s="385"/>
      <c r="CL45" s="385"/>
      <c r="CM45" s="385"/>
      <c r="CN45" s="385"/>
      <c r="CO45" s="385"/>
      <c r="CP45" s="385"/>
      <c r="CQ45" s="385"/>
      <c r="CR45" s="385"/>
      <c r="CS45" s="385"/>
      <c r="CT45" s="385"/>
      <c r="CU45" s="385"/>
      <c r="CV45" s="385"/>
      <c r="CW45" s="385"/>
      <c r="CX45" s="385"/>
      <c r="CY45" s="385"/>
      <c r="CZ45" s="385"/>
      <c r="DA45" s="385"/>
      <c r="DB45" s="385"/>
      <c r="DC45" s="385"/>
      <c r="DD45" s="385"/>
      <c r="DE45" s="385"/>
      <c r="DF45" s="385"/>
      <c r="DG45" s="385"/>
      <c r="DH45" s="385"/>
      <c r="DI45" s="385"/>
      <c r="DJ45" s="385"/>
      <c r="DK45" s="385"/>
      <c r="DL45" s="385"/>
      <c r="DM45" s="385"/>
      <c r="DN45" s="385"/>
      <c r="DO45" s="385"/>
      <c r="DP45" s="385"/>
      <c r="DQ45" s="385"/>
      <c r="DR45" s="385"/>
      <c r="DS45" s="385"/>
      <c r="DT45" s="385"/>
    </row>
    <row r="46" spans="1:127" x14ac:dyDescent="0.3">
      <c r="A46" s="473" t="s">
        <v>121</v>
      </c>
      <c r="B46" s="474">
        <f>C46+D46+E46+F46+G46</f>
        <v>1713795.0409999976</v>
      </c>
      <c r="C46" s="475">
        <v>671642.01599999797</v>
      </c>
      <c r="D46" s="475">
        <v>942074.16499999957</v>
      </c>
      <c r="E46" s="475">
        <v>918.51199999999972</v>
      </c>
      <c r="F46" s="475">
        <v>37211.165000000015</v>
      </c>
      <c r="G46" s="476">
        <v>61949.183000000019</v>
      </c>
      <c r="H46" s="464"/>
      <c r="I46" s="473" t="s">
        <v>117</v>
      </c>
      <c r="J46" s="474">
        <f>K46+L46+M46+N46+O46</f>
        <v>3771299.5070000058</v>
      </c>
      <c r="K46" s="475">
        <v>3097709.1130000059</v>
      </c>
      <c r="L46" s="475">
        <v>280995.51000000007</v>
      </c>
      <c r="M46" s="475">
        <v>38218.081000000013</v>
      </c>
      <c r="N46" s="475">
        <v>7504.139000000001</v>
      </c>
      <c r="O46" s="476">
        <v>346872.66399999958</v>
      </c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5"/>
      <c r="AH46" s="385"/>
      <c r="AI46" s="385"/>
      <c r="AJ46" s="385"/>
      <c r="AK46" s="385"/>
      <c r="AL46" s="385"/>
      <c r="AM46" s="385"/>
      <c r="AN46" s="385"/>
      <c r="AO46" s="385"/>
      <c r="AP46" s="385"/>
      <c r="AQ46" s="385"/>
      <c r="AR46" s="385"/>
      <c r="AS46" s="385"/>
      <c r="AT46" s="385"/>
      <c r="AU46" s="385"/>
      <c r="AV46" s="385"/>
      <c r="AW46" s="385"/>
      <c r="AX46" s="385"/>
      <c r="AY46" s="385"/>
      <c r="AZ46" s="385"/>
      <c r="BA46" s="385"/>
      <c r="BB46" s="385"/>
      <c r="BC46" s="385"/>
      <c r="BD46" s="385"/>
      <c r="BE46" s="385"/>
      <c r="BF46" s="385"/>
      <c r="BG46" s="385"/>
      <c r="BH46" s="385"/>
      <c r="BI46" s="385"/>
      <c r="BJ46" s="385"/>
      <c r="BK46" s="385"/>
      <c r="BL46" s="385"/>
      <c r="BM46" s="385"/>
      <c r="BN46" s="385"/>
      <c r="BO46" s="385"/>
      <c r="BP46" s="385"/>
      <c r="BQ46" s="385"/>
      <c r="BR46" s="385"/>
      <c r="BS46" s="385"/>
      <c r="BT46" s="385"/>
      <c r="BU46" s="385"/>
      <c r="BV46" s="385"/>
      <c r="BW46" s="385"/>
      <c r="BX46" s="385"/>
      <c r="BY46" s="385"/>
      <c r="BZ46" s="385"/>
      <c r="CA46" s="385"/>
      <c r="CB46" s="385"/>
      <c r="CC46" s="385"/>
      <c r="CD46" s="385"/>
      <c r="CE46" s="385"/>
      <c r="CF46" s="385"/>
      <c r="CG46" s="385"/>
      <c r="CH46" s="385"/>
      <c r="CI46" s="385"/>
      <c r="CJ46" s="385"/>
      <c r="CK46" s="385"/>
      <c r="CL46" s="385"/>
      <c r="CM46" s="385"/>
      <c r="CN46" s="385"/>
      <c r="CO46" s="385"/>
      <c r="CP46" s="385"/>
      <c r="CQ46" s="385"/>
      <c r="CR46" s="385"/>
      <c r="CS46" s="385"/>
      <c r="CT46" s="385"/>
      <c r="CU46" s="385"/>
      <c r="CV46" s="385"/>
      <c r="CW46" s="385"/>
      <c r="CX46" s="385"/>
      <c r="CY46" s="385"/>
      <c r="CZ46" s="385"/>
      <c r="DA46" s="385"/>
      <c r="DB46" s="385"/>
      <c r="DC46" s="385"/>
      <c r="DD46" s="385"/>
      <c r="DE46" s="385"/>
      <c r="DF46" s="385"/>
      <c r="DG46" s="385"/>
      <c r="DH46" s="385"/>
      <c r="DI46" s="385"/>
      <c r="DJ46" s="385"/>
      <c r="DK46" s="385"/>
      <c r="DL46" s="385"/>
      <c r="DM46" s="385"/>
      <c r="DN46" s="385"/>
      <c r="DO46" s="385"/>
      <c r="DP46" s="385"/>
      <c r="DQ46" s="385"/>
      <c r="DR46" s="385"/>
      <c r="DS46" s="385"/>
      <c r="DT46" s="385"/>
    </row>
    <row r="47" spans="1:127" x14ac:dyDescent="0.3">
      <c r="A47" s="477" t="s">
        <v>123</v>
      </c>
      <c r="B47" s="478">
        <f>C47+D47+E47+F47+G47</f>
        <v>1366480.5699999991</v>
      </c>
      <c r="C47" s="479">
        <v>305095.80699999892</v>
      </c>
      <c r="D47" s="479">
        <v>1028177.7220000002</v>
      </c>
      <c r="E47" s="479">
        <v>793.02299999999798</v>
      </c>
      <c r="F47" s="479">
        <v>398.87299999999999</v>
      </c>
      <c r="G47" s="480">
        <v>32015.145000000004</v>
      </c>
      <c r="H47" s="496"/>
      <c r="I47" s="477" t="s">
        <v>121</v>
      </c>
      <c r="J47" s="478">
        <f>K47+L47+M47+N47+O47</f>
        <v>3734570.3640000005</v>
      </c>
      <c r="K47" s="479">
        <v>2650001.7070000013</v>
      </c>
      <c r="L47" s="479">
        <v>714763.08799999952</v>
      </c>
      <c r="M47" s="479">
        <v>110573.29599999999</v>
      </c>
      <c r="N47" s="479">
        <v>33207.773999999998</v>
      </c>
      <c r="O47" s="480">
        <v>226024.49899999952</v>
      </c>
      <c r="P47" s="385"/>
      <c r="Q47" s="385"/>
      <c r="R47" s="385"/>
      <c r="S47" s="385"/>
      <c r="T47" s="385"/>
      <c r="U47" s="385"/>
      <c r="V47" s="385"/>
      <c r="W47" s="385"/>
      <c r="X47" s="385"/>
      <c r="Y47" s="385"/>
      <c r="Z47" s="385"/>
      <c r="AA47" s="385"/>
      <c r="AB47" s="385"/>
      <c r="AC47" s="385"/>
      <c r="AD47" s="385"/>
      <c r="AE47" s="385"/>
      <c r="AF47" s="385"/>
      <c r="AG47" s="385"/>
      <c r="AH47" s="385"/>
      <c r="AI47" s="385"/>
      <c r="AJ47" s="385"/>
      <c r="AK47" s="385"/>
      <c r="AL47" s="385"/>
      <c r="AM47" s="385"/>
      <c r="AN47" s="385"/>
      <c r="AO47" s="385"/>
      <c r="AP47" s="385"/>
      <c r="AQ47" s="385"/>
      <c r="AR47" s="385"/>
      <c r="AS47" s="385"/>
      <c r="AT47" s="385"/>
      <c r="AU47" s="385"/>
      <c r="AV47" s="385"/>
      <c r="AW47" s="385"/>
      <c r="AX47" s="385"/>
      <c r="AY47" s="385"/>
      <c r="AZ47" s="385"/>
      <c r="BA47" s="385"/>
      <c r="BB47" s="385"/>
      <c r="BC47" s="385"/>
      <c r="BD47" s="385"/>
      <c r="BE47" s="385"/>
      <c r="BF47" s="385"/>
      <c r="BG47" s="385"/>
      <c r="BH47" s="385"/>
      <c r="BI47" s="385"/>
      <c r="BJ47" s="385"/>
      <c r="BK47" s="385"/>
      <c r="BL47" s="385"/>
      <c r="BM47" s="385"/>
      <c r="BN47" s="385"/>
      <c r="BO47" s="385"/>
      <c r="BP47" s="385"/>
      <c r="BQ47" s="385"/>
      <c r="BR47" s="385"/>
      <c r="BS47" s="385"/>
      <c r="BT47" s="385"/>
      <c r="BU47" s="385"/>
      <c r="BV47" s="385"/>
      <c r="BW47" s="385"/>
      <c r="BX47" s="385"/>
      <c r="BY47" s="385"/>
      <c r="BZ47" s="385"/>
      <c r="CA47" s="385"/>
      <c r="CB47" s="385"/>
      <c r="CC47" s="385"/>
      <c r="CD47" s="385"/>
      <c r="CE47" s="385"/>
      <c r="CF47" s="385"/>
      <c r="CG47" s="385"/>
      <c r="CH47" s="385"/>
      <c r="CI47" s="385"/>
      <c r="CJ47" s="385"/>
      <c r="CK47" s="385"/>
      <c r="CL47" s="385"/>
      <c r="CM47" s="385"/>
      <c r="CN47" s="385"/>
      <c r="CO47" s="385"/>
      <c r="CP47" s="385"/>
      <c r="CQ47" s="385"/>
      <c r="CR47" s="385"/>
      <c r="CS47" s="385"/>
      <c r="CT47" s="385"/>
      <c r="CU47" s="385"/>
      <c r="CV47" s="385"/>
      <c r="CW47" s="385"/>
      <c r="CX47" s="385"/>
      <c r="CY47" s="385"/>
      <c r="CZ47" s="385"/>
      <c r="DA47" s="385"/>
      <c r="DB47" s="385"/>
      <c r="DC47" s="385"/>
      <c r="DD47" s="385"/>
      <c r="DE47" s="385"/>
      <c r="DF47" s="385"/>
      <c r="DG47" s="385"/>
      <c r="DH47" s="385"/>
      <c r="DI47" s="385"/>
      <c r="DJ47" s="385"/>
      <c r="DK47" s="385"/>
      <c r="DL47" s="385"/>
      <c r="DM47" s="385"/>
      <c r="DN47" s="385"/>
      <c r="DO47" s="385"/>
      <c r="DP47" s="385"/>
      <c r="DQ47" s="385"/>
      <c r="DR47" s="385"/>
      <c r="DS47" s="385"/>
      <c r="DT47" s="385"/>
    </row>
    <row r="48" spans="1:127" x14ac:dyDescent="0.3">
      <c r="A48" s="385"/>
      <c r="B48" s="386"/>
      <c r="C48" s="386"/>
      <c r="D48" s="386"/>
      <c r="E48" s="386"/>
      <c r="F48" s="386"/>
      <c r="G48" s="386"/>
      <c r="H48" s="396"/>
      <c r="I48" s="386"/>
      <c r="J48" s="386"/>
      <c r="K48" s="386"/>
      <c r="L48" s="386"/>
      <c r="M48" s="386"/>
      <c r="N48" s="386"/>
      <c r="O48" s="386"/>
      <c r="P48" s="385"/>
      <c r="Q48" s="385"/>
      <c r="R48" s="385"/>
      <c r="S48" s="385"/>
      <c r="T48" s="385"/>
      <c r="U48" s="385"/>
      <c r="V48" s="385"/>
      <c r="W48" s="385"/>
      <c r="X48" s="385"/>
      <c r="Y48" s="385"/>
      <c r="Z48" s="385"/>
      <c r="AA48" s="385"/>
      <c r="AB48" s="385"/>
      <c r="AC48" s="385"/>
      <c r="AD48" s="385"/>
      <c r="AE48" s="385"/>
      <c r="AF48" s="385"/>
      <c r="AG48" s="385"/>
      <c r="AH48" s="385"/>
      <c r="AI48" s="385"/>
      <c r="AJ48" s="385"/>
      <c r="AK48" s="385"/>
      <c r="AL48" s="385"/>
      <c r="AM48" s="385"/>
      <c r="AN48" s="385"/>
      <c r="AO48" s="385"/>
      <c r="AP48" s="385"/>
      <c r="AQ48" s="385"/>
      <c r="AR48" s="385"/>
      <c r="AS48" s="385"/>
      <c r="AT48" s="385"/>
      <c r="AU48" s="385"/>
      <c r="AV48" s="385"/>
      <c r="AW48" s="385"/>
      <c r="AX48" s="385"/>
      <c r="AY48" s="385"/>
      <c r="AZ48" s="385"/>
      <c r="BA48" s="385"/>
      <c r="BB48" s="385"/>
      <c r="BC48" s="385"/>
      <c r="BD48" s="385"/>
      <c r="BE48" s="385"/>
      <c r="BF48" s="385"/>
      <c r="BG48" s="385"/>
      <c r="BH48" s="385"/>
      <c r="BI48" s="385"/>
      <c r="BJ48" s="385"/>
      <c r="BK48" s="385"/>
      <c r="BL48" s="385"/>
      <c r="BM48" s="385"/>
      <c r="BN48" s="385"/>
      <c r="BO48" s="385"/>
      <c r="BP48" s="385"/>
      <c r="BQ48" s="385"/>
      <c r="BR48" s="385"/>
      <c r="BS48" s="385"/>
      <c r="BT48" s="385"/>
      <c r="BU48" s="385"/>
      <c r="BV48" s="385"/>
      <c r="BW48" s="385"/>
      <c r="BX48" s="385"/>
      <c r="BY48" s="385"/>
      <c r="BZ48" s="385"/>
      <c r="CA48" s="385"/>
      <c r="CB48" s="385"/>
      <c r="CC48" s="385"/>
      <c r="CD48" s="385"/>
      <c r="CE48" s="385"/>
      <c r="CF48" s="385"/>
      <c r="CG48" s="385"/>
      <c r="CH48" s="385"/>
      <c r="CI48" s="385"/>
      <c r="CJ48" s="385"/>
      <c r="CK48" s="385"/>
      <c r="CL48" s="385"/>
      <c r="CM48" s="385"/>
      <c r="CN48" s="385"/>
      <c r="CO48" s="385"/>
      <c r="CP48" s="385"/>
      <c r="CQ48" s="385"/>
      <c r="CR48" s="385"/>
      <c r="CS48" s="385"/>
      <c r="CT48" s="385"/>
      <c r="CU48" s="385"/>
      <c r="CV48" s="385"/>
      <c r="CW48" s="385"/>
      <c r="CX48" s="385"/>
      <c r="CY48" s="385"/>
      <c r="CZ48" s="385"/>
      <c r="DA48" s="385"/>
      <c r="DB48" s="385"/>
      <c r="DC48" s="385"/>
      <c r="DD48" s="385"/>
      <c r="DE48" s="385"/>
      <c r="DF48" s="385"/>
      <c r="DG48" s="385"/>
      <c r="DH48" s="385"/>
      <c r="DI48" s="385"/>
      <c r="DJ48" s="385"/>
      <c r="DK48" s="385"/>
      <c r="DL48" s="385"/>
      <c r="DM48" s="385"/>
      <c r="DN48" s="385"/>
      <c r="DO48" s="385"/>
      <c r="DP48" s="385"/>
      <c r="DQ48" s="385"/>
      <c r="DR48" s="385"/>
      <c r="DS48" s="385"/>
      <c r="DT48" s="385"/>
    </row>
    <row r="49" spans="2:15" x14ac:dyDescent="0.3">
      <c r="H49" s="88"/>
    </row>
    <row r="50" spans="2:15" x14ac:dyDescent="0.3"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</row>
  </sheetData>
  <mergeCells count="74">
    <mergeCell ref="AZ3:BK3"/>
    <mergeCell ref="N4:O4"/>
    <mergeCell ref="CD4:CE4"/>
    <mergeCell ref="CF4:CG4"/>
    <mergeCell ref="A1:N1"/>
    <mergeCell ref="A4:A5"/>
    <mergeCell ref="AV4:AW4"/>
    <mergeCell ref="AX4:AY4"/>
    <mergeCell ref="AZ4:BA4"/>
    <mergeCell ref="BB4:BC4"/>
    <mergeCell ref="BD4:BE4"/>
    <mergeCell ref="Z4:AA4"/>
    <mergeCell ref="AB4:AC4"/>
    <mergeCell ref="AD4:AE4"/>
    <mergeCell ref="AF4:AG4"/>
    <mergeCell ref="AH4:AI4"/>
    <mergeCell ref="DH3:DS3"/>
    <mergeCell ref="B4:C4"/>
    <mergeCell ref="D4:E4"/>
    <mergeCell ref="F4:G4"/>
    <mergeCell ref="H4:I4"/>
    <mergeCell ref="J4:K4"/>
    <mergeCell ref="L4:M4"/>
    <mergeCell ref="B3:K3"/>
    <mergeCell ref="L3:U3"/>
    <mergeCell ref="V3:AE3"/>
    <mergeCell ref="AF3:AO3"/>
    <mergeCell ref="AP3:AY3"/>
    <mergeCell ref="BF4:BG4"/>
    <mergeCell ref="BH4:BI4"/>
    <mergeCell ref="BL3:BW3"/>
    <mergeCell ref="BX3:CI3"/>
    <mergeCell ref="CJ3:CU3"/>
    <mergeCell ref="CR4:CS4"/>
    <mergeCell ref="BL4:BM4"/>
    <mergeCell ref="BN4:BO4"/>
    <mergeCell ref="BP4:BQ4"/>
    <mergeCell ref="BR4:BS4"/>
    <mergeCell ref="BT4:BU4"/>
    <mergeCell ref="CN4:CO4"/>
    <mergeCell ref="CP4:CQ4"/>
    <mergeCell ref="BV4:BW4"/>
    <mergeCell ref="BX4:BY4"/>
    <mergeCell ref="BZ4:CA4"/>
    <mergeCell ref="CB4:CC4"/>
    <mergeCell ref="CH4:CI4"/>
    <mergeCell ref="CJ4:CK4"/>
    <mergeCell ref="CL4:CM4"/>
    <mergeCell ref="DR4:DS4"/>
    <mergeCell ref="CT4:CU4"/>
    <mergeCell ref="DH4:DI4"/>
    <mergeCell ref="DJ4:DK4"/>
    <mergeCell ref="DL4:DM4"/>
    <mergeCell ref="DN4:DO4"/>
    <mergeCell ref="DP4:DQ4"/>
    <mergeCell ref="AJ4:AK4"/>
    <mergeCell ref="BJ4:BK4"/>
    <mergeCell ref="AL4:AM4"/>
    <mergeCell ref="AN4:AO4"/>
    <mergeCell ref="AP4:AQ4"/>
    <mergeCell ref="AR4:AS4"/>
    <mergeCell ref="AT4:AU4"/>
    <mergeCell ref="P4:Q4"/>
    <mergeCell ref="R4:S4"/>
    <mergeCell ref="T4:U4"/>
    <mergeCell ref="V4:W4"/>
    <mergeCell ref="X4:Y4"/>
    <mergeCell ref="CV3:DG3"/>
    <mergeCell ref="CV4:CW4"/>
    <mergeCell ref="CX4:CY4"/>
    <mergeCell ref="CZ4:DA4"/>
    <mergeCell ref="DB4:DC4"/>
    <mergeCell ref="DD4:DE4"/>
    <mergeCell ref="DF4:DG4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W50"/>
  <sheetViews>
    <sheetView zoomScaleNormal="100" workbookViewId="0">
      <selection sqref="A1:N1"/>
    </sheetView>
  </sheetViews>
  <sheetFormatPr defaultRowHeight="14.4" x14ac:dyDescent="0.3"/>
  <cols>
    <col min="1" max="1" width="18.21875" customWidth="1"/>
    <col min="2" max="123" width="12.77734375" customWidth="1"/>
    <col min="124" max="124" width="11.5546875" bestFit="1" customWidth="1"/>
    <col min="125" max="125" width="12.77734375" customWidth="1"/>
    <col min="126" max="126" width="12.21875" customWidth="1"/>
  </cols>
  <sheetData>
    <row r="1" spans="1:127" x14ac:dyDescent="0.3">
      <c r="A1" s="560" t="s">
        <v>181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398"/>
      <c r="P1" s="398"/>
      <c r="Q1" s="398"/>
      <c r="R1" s="399"/>
      <c r="S1" s="399"/>
      <c r="T1" s="399"/>
      <c r="U1" s="399"/>
      <c r="V1" s="400"/>
      <c r="W1" s="400"/>
      <c r="X1" s="401"/>
      <c r="Y1" s="398"/>
      <c r="Z1" s="398"/>
      <c r="AA1" s="398"/>
      <c r="AB1" s="399"/>
      <c r="AC1" s="399"/>
      <c r="AD1" s="399"/>
      <c r="AE1" s="399"/>
      <c r="AF1" s="400"/>
      <c r="AG1" s="400"/>
      <c r="AH1" s="401"/>
      <c r="AI1" s="398"/>
      <c r="AJ1" s="398"/>
      <c r="AK1" s="398"/>
      <c r="AL1" s="399"/>
      <c r="AM1" s="399"/>
      <c r="AN1" s="399"/>
      <c r="AO1" s="399"/>
      <c r="AP1" s="400"/>
      <c r="AQ1" s="400"/>
      <c r="AR1" s="402"/>
      <c r="AS1" s="402"/>
      <c r="AT1" s="402"/>
      <c r="AU1" s="402"/>
      <c r="AV1" s="402"/>
      <c r="AW1" s="402"/>
      <c r="AX1" s="402"/>
      <c r="AY1" s="402"/>
      <c r="AZ1" s="399"/>
      <c r="BA1" s="399"/>
      <c r="BB1" s="399"/>
      <c r="BC1" s="399"/>
      <c r="BD1" s="399"/>
      <c r="BE1" s="399"/>
      <c r="BF1" s="399"/>
      <c r="BG1" s="399"/>
      <c r="BH1" s="399"/>
      <c r="BI1" s="399"/>
      <c r="BJ1" s="399"/>
      <c r="BK1" s="399"/>
      <c r="BL1" s="399"/>
      <c r="BM1" s="399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399"/>
      <c r="BY1" s="399"/>
      <c r="BZ1" s="399"/>
      <c r="CA1" s="399"/>
      <c r="CB1" s="399"/>
      <c r="CC1" s="399"/>
      <c r="CD1" s="399"/>
      <c r="CE1" s="399"/>
      <c r="CF1" s="399"/>
      <c r="CG1" s="399"/>
      <c r="CH1" s="399"/>
      <c r="CI1" s="399"/>
      <c r="CJ1" s="399"/>
      <c r="CK1" s="399"/>
      <c r="CL1" s="399"/>
      <c r="CM1" s="399"/>
      <c r="CN1" s="399"/>
      <c r="CO1" s="399"/>
      <c r="CP1" s="399"/>
      <c r="CQ1" s="399"/>
      <c r="CR1" s="399"/>
      <c r="CS1" s="399"/>
      <c r="CT1" s="399"/>
      <c r="CU1" s="399"/>
      <c r="CV1" s="399"/>
      <c r="CW1" s="399"/>
      <c r="CX1" s="399"/>
      <c r="CY1" s="399"/>
      <c r="CZ1" s="399"/>
      <c r="DA1" s="399"/>
      <c r="DB1" s="399"/>
      <c r="DC1" s="399"/>
      <c r="DD1" s="399"/>
      <c r="DE1" s="399"/>
      <c r="DF1" s="399"/>
      <c r="DG1" s="399"/>
      <c r="DH1" s="399"/>
      <c r="DI1" s="399"/>
      <c r="DJ1" s="399"/>
      <c r="DK1" s="399"/>
      <c r="DL1" s="399"/>
      <c r="DM1" s="399"/>
      <c r="DN1" s="399"/>
      <c r="DO1" s="399"/>
      <c r="DP1" s="399"/>
      <c r="DQ1" s="399"/>
      <c r="DR1" s="399"/>
      <c r="DS1" s="399"/>
      <c r="DT1" s="399"/>
      <c r="DU1" s="399"/>
      <c r="DV1" s="153"/>
      <c r="DW1" s="153"/>
    </row>
    <row r="2" spans="1:127" s="175" customFormat="1" ht="14.55" x14ac:dyDescent="0.35">
      <c r="A2" s="404"/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398"/>
      <c r="P2" s="398"/>
      <c r="Q2" s="398"/>
      <c r="R2" s="399"/>
      <c r="S2" s="399"/>
      <c r="T2" s="399"/>
      <c r="U2" s="399"/>
      <c r="V2" s="400"/>
      <c r="W2" s="400"/>
      <c r="X2" s="401"/>
      <c r="Y2" s="398"/>
      <c r="Z2" s="398"/>
      <c r="AA2" s="398"/>
      <c r="AB2" s="399"/>
      <c r="AC2" s="399"/>
      <c r="AD2" s="399"/>
      <c r="AE2" s="399"/>
      <c r="AF2" s="400"/>
      <c r="AG2" s="400"/>
      <c r="AH2" s="401"/>
      <c r="AI2" s="398"/>
      <c r="AJ2" s="398"/>
      <c r="AK2" s="398"/>
      <c r="AL2" s="399"/>
      <c r="AM2" s="399"/>
      <c r="AN2" s="399"/>
      <c r="AO2" s="399"/>
      <c r="AP2" s="400"/>
      <c r="AQ2" s="400"/>
      <c r="AR2" s="402"/>
      <c r="AS2" s="402"/>
      <c r="AT2" s="402"/>
      <c r="AU2" s="402"/>
      <c r="AV2" s="402"/>
      <c r="AW2" s="402"/>
      <c r="AX2" s="402"/>
      <c r="AY2" s="402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99"/>
      <c r="CO2" s="399"/>
      <c r="CP2" s="399"/>
      <c r="CQ2" s="399"/>
      <c r="CR2" s="399"/>
      <c r="CS2" s="399"/>
      <c r="CT2" s="399"/>
      <c r="CU2" s="399"/>
      <c r="CV2" s="399"/>
      <c r="CW2" s="399"/>
      <c r="CX2" s="399"/>
      <c r="CY2" s="399"/>
      <c r="CZ2" s="399"/>
      <c r="DA2" s="399"/>
      <c r="DB2" s="399"/>
      <c r="DC2" s="399"/>
      <c r="DD2" s="399"/>
      <c r="DE2" s="399"/>
      <c r="DF2" s="399"/>
      <c r="DG2" s="399"/>
      <c r="DH2" s="399"/>
      <c r="DI2" s="399"/>
      <c r="DJ2" s="399"/>
      <c r="DK2" s="399"/>
      <c r="DL2" s="399"/>
      <c r="DM2" s="399"/>
      <c r="DN2" s="399"/>
      <c r="DO2" s="399"/>
      <c r="DP2" s="399"/>
      <c r="DQ2" s="399"/>
      <c r="DR2" s="399"/>
      <c r="DS2" s="399"/>
      <c r="DT2" s="399"/>
      <c r="DU2" s="399"/>
      <c r="DV2" s="153"/>
      <c r="DW2" s="153"/>
    </row>
    <row r="3" spans="1:127" s="153" customFormat="1" ht="13.05" x14ac:dyDescent="0.3">
      <c r="B3" s="561">
        <v>2008</v>
      </c>
      <c r="C3" s="561"/>
      <c r="D3" s="561"/>
      <c r="E3" s="561"/>
      <c r="F3" s="561"/>
      <c r="G3" s="561"/>
      <c r="H3" s="561"/>
      <c r="I3" s="561"/>
      <c r="J3" s="561"/>
      <c r="K3" s="561"/>
      <c r="L3" s="561">
        <v>2009</v>
      </c>
      <c r="M3" s="561"/>
      <c r="N3" s="561"/>
      <c r="O3" s="561"/>
      <c r="P3" s="561"/>
      <c r="Q3" s="561"/>
      <c r="R3" s="561"/>
      <c r="S3" s="561"/>
      <c r="T3" s="561"/>
      <c r="U3" s="561"/>
      <c r="V3" s="561">
        <v>2010</v>
      </c>
      <c r="W3" s="561"/>
      <c r="X3" s="561"/>
      <c r="Y3" s="561"/>
      <c r="Z3" s="561"/>
      <c r="AA3" s="561"/>
      <c r="AB3" s="561"/>
      <c r="AC3" s="561"/>
      <c r="AD3" s="561"/>
      <c r="AE3" s="561"/>
      <c r="AF3" s="561">
        <v>2011</v>
      </c>
      <c r="AG3" s="561"/>
      <c r="AH3" s="561"/>
      <c r="AI3" s="561"/>
      <c r="AJ3" s="561"/>
      <c r="AK3" s="561"/>
      <c r="AL3" s="561"/>
      <c r="AM3" s="561"/>
      <c r="AN3" s="561"/>
      <c r="AO3" s="561"/>
      <c r="AP3" s="561">
        <v>2012</v>
      </c>
      <c r="AQ3" s="561"/>
      <c r="AR3" s="561"/>
      <c r="AS3" s="561"/>
      <c r="AT3" s="561"/>
      <c r="AU3" s="561"/>
      <c r="AV3" s="561"/>
      <c r="AW3" s="561"/>
      <c r="AX3" s="561"/>
      <c r="AY3" s="561"/>
      <c r="AZ3" s="561">
        <v>2013</v>
      </c>
      <c r="BA3" s="561"/>
      <c r="BB3" s="561"/>
      <c r="BC3" s="561"/>
      <c r="BD3" s="561"/>
      <c r="BE3" s="561"/>
      <c r="BF3" s="561"/>
      <c r="BG3" s="561"/>
      <c r="BH3" s="561"/>
      <c r="BI3" s="561"/>
      <c r="BJ3" s="561"/>
      <c r="BK3" s="561"/>
      <c r="BL3" s="561">
        <v>2014</v>
      </c>
      <c r="BM3" s="561"/>
      <c r="BN3" s="561"/>
      <c r="BO3" s="561"/>
      <c r="BP3" s="561"/>
      <c r="BQ3" s="561"/>
      <c r="BR3" s="561"/>
      <c r="BS3" s="561"/>
      <c r="BT3" s="561"/>
      <c r="BU3" s="561"/>
      <c r="BV3" s="561"/>
      <c r="BW3" s="561"/>
      <c r="BX3" s="561">
        <v>2015</v>
      </c>
      <c r="BY3" s="561"/>
      <c r="BZ3" s="561"/>
      <c r="CA3" s="561"/>
      <c r="CB3" s="561"/>
      <c r="CC3" s="561"/>
      <c r="CD3" s="561"/>
      <c r="CE3" s="561"/>
      <c r="CF3" s="561"/>
      <c r="CG3" s="561"/>
      <c r="CH3" s="561"/>
      <c r="CI3" s="561"/>
      <c r="CJ3" s="561">
        <v>2016</v>
      </c>
      <c r="CK3" s="561"/>
      <c r="CL3" s="561"/>
      <c r="CM3" s="561"/>
      <c r="CN3" s="561"/>
      <c r="CO3" s="561"/>
      <c r="CP3" s="561"/>
      <c r="CQ3" s="561"/>
      <c r="CR3" s="561"/>
      <c r="CS3" s="561"/>
      <c r="CT3" s="561"/>
      <c r="CU3" s="561"/>
      <c r="CV3" s="561">
        <v>2017</v>
      </c>
      <c r="CW3" s="561"/>
      <c r="CX3" s="561"/>
      <c r="CY3" s="561"/>
      <c r="CZ3" s="561"/>
      <c r="DA3" s="561"/>
      <c r="DB3" s="561"/>
      <c r="DC3" s="561"/>
      <c r="DD3" s="561"/>
      <c r="DE3" s="561"/>
      <c r="DF3" s="561"/>
      <c r="DG3" s="561"/>
      <c r="DH3" s="561" t="s">
        <v>167</v>
      </c>
      <c r="DI3" s="561"/>
      <c r="DJ3" s="561"/>
      <c r="DK3" s="561"/>
      <c r="DL3" s="561"/>
      <c r="DM3" s="561"/>
      <c r="DN3" s="561"/>
      <c r="DO3" s="561"/>
      <c r="DP3" s="561"/>
      <c r="DQ3" s="561"/>
      <c r="DR3" s="561"/>
      <c r="DS3" s="561"/>
    </row>
    <row r="4" spans="1:127" ht="20.55" customHeight="1" x14ac:dyDescent="0.3">
      <c r="A4" s="584" t="s">
        <v>153</v>
      </c>
      <c r="B4" s="570" t="s">
        <v>2</v>
      </c>
      <c r="C4" s="567"/>
      <c r="D4" s="566" t="s">
        <v>3</v>
      </c>
      <c r="E4" s="567"/>
      <c r="F4" s="566" t="s">
        <v>4</v>
      </c>
      <c r="G4" s="567"/>
      <c r="H4" s="566" t="s">
        <v>5</v>
      </c>
      <c r="I4" s="567"/>
      <c r="J4" s="568" t="s">
        <v>142</v>
      </c>
      <c r="K4" s="569"/>
      <c r="L4" s="570" t="s">
        <v>2</v>
      </c>
      <c r="M4" s="567"/>
      <c r="N4" s="566" t="s">
        <v>3</v>
      </c>
      <c r="O4" s="567"/>
      <c r="P4" s="566" t="s">
        <v>4</v>
      </c>
      <c r="Q4" s="567"/>
      <c r="R4" s="566" t="s">
        <v>5</v>
      </c>
      <c r="S4" s="567"/>
      <c r="T4" s="568" t="s">
        <v>142</v>
      </c>
      <c r="U4" s="569"/>
      <c r="V4" s="570" t="s">
        <v>2</v>
      </c>
      <c r="W4" s="567"/>
      <c r="X4" s="566" t="s">
        <v>3</v>
      </c>
      <c r="Y4" s="567"/>
      <c r="Z4" s="566" t="s">
        <v>4</v>
      </c>
      <c r="AA4" s="567"/>
      <c r="AB4" s="566" t="s">
        <v>5</v>
      </c>
      <c r="AC4" s="567"/>
      <c r="AD4" s="568" t="s">
        <v>143</v>
      </c>
      <c r="AE4" s="569"/>
      <c r="AF4" s="589" t="s">
        <v>2</v>
      </c>
      <c r="AG4" s="590"/>
      <c r="AH4" s="591" t="s">
        <v>3</v>
      </c>
      <c r="AI4" s="590"/>
      <c r="AJ4" s="591" t="s">
        <v>4</v>
      </c>
      <c r="AK4" s="590"/>
      <c r="AL4" s="591" t="s">
        <v>5</v>
      </c>
      <c r="AM4" s="590"/>
      <c r="AN4" s="568" t="s">
        <v>143</v>
      </c>
      <c r="AO4" s="569"/>
      <c r="AP4" s="586" t="s">
        <v>2</v>
      </c>
      <c r="AQ4" s="579"/>
      <c r="AR4" s="578" t="s">
        <v>3</v>
      </c>
      <c r="AS4" s="579"/>
      <c r="AT4" s="578" t="s">
        <v>4</v>
      </c>
      <c r="AU4" s="579"/>
      <c r="AV4" s="578" t="s">
        <v>5</v>
      </c>
      <c r="AW4" s="579"/>
      <c r="AX4" s="587" t="s">
        <v>149</v>
      </c>
      <c r="AY4" s="588"/>
      <c r="AZ4" s="586" t="s">
        <v>2</v>
      </c>
      <c r="BA4" s="579"/>
      <c r="BB4" s="578" t="s">
        <v>3</v>
      </c>
      <c r="BC4" s="579"/>
      <c r="BD4" s="578" t="s">
        <v>4</v>
      </c>
      <c r="BE4" s="579"/>
      <c r="BF4" s="578" t="s">
        <v>5</v>
      </c>
      <c r="BG4" s="579"/>
      <c r="BH4" s="578" t="s">
        <v>145</v>
      </c>
      <c r="BI4" s="579"/>
      <c r="BJ4" s="587" t="s">
        <v>150</v>
      </c>
      <c r="BK4" s="588"/>
      <c r="BL4" s="573" t="s">
        <v>2</v>
      </c>
      <c r="BM4" s="574"/>
      <c r="BN4" s="575" t="s">
        <v>3</v>
      </c>
      <c r="BO4" s="574"/>
      <c r="BP4" s="575" t="s">
        <v>4</v>
      </c>
      <c r="BQ4" s="574"/>
      <c r="BR4" s="575" t="s">
        <v>5</v>
      </c>
      <c r="BS4" s="574"/>
      <c r="BT4" s="575" t="s">
        <v>145</v>
      </c>
      <c r="BU4" s="574"/>
      <c r="BV4" s="571" t="s">
        <v>151</v>
      </c>
      <c r="BW4" s="572"/>
      <c r="BX4" s="582" t="s">
        <v>147</v>
      </c>
      <c r="BY4" s="583"/>
      <c r="BZ4" s="592" t="s">
        <v>3</v>
      </c>
      <c r="CA4" s="583"/>
      <c r="CB4" s="592" t="s">
        <v>4</v>
      </c>
      <c r="CC4" s="583"/>
      <c r="CD4" s="592" t="s">
        <v>5</v>
      </c>
      <c r="CE4" s="583"/>
      <c r="CF4" s="592" t="s">
        <v>145</v>
      </c>
      <c r="CG4" s="583"/>
      <c r="CH4" s="564" t="s">
        <v>146</v>
      </c>
      <c r="CI4" s="565"/>
      <c r="CJ4" s="582" t="s">
        <v>2</v>
      </c>
      <c r="CK4" s="583"/>
      <c r="CL4" s="592" t="s">
        <v>3</v>
      </c>
      <c r="CM4" s="583"/>
      <c r="CN4" s="592" t="s">
        <v>4</v>
      </c>
      <c r="CO4" s="583"/>
      <c r="CP4" s="592" t="s">
        <v>5</v>
      </c>
      <c r="CQ4" s="583"/>
      <c r="CR4" s="592" t="s">
        <v>145</v>
      </c>
      <c r="CS4" s="583"/>
      <c r="CT4" s="564" t="s">
        <v>146</v>
      </c>
      <c r="CU4" s="565"/>
      <c r="CV4" s="582" t="s">
        <v>2</v>
      </c>
      <c r="CW4" s="583"/>
      <c r="CX4" s="592" t="s">
        <v>3</v>
      </c>
      <c r="CY4" s="583"/>
      <c r="CZ4" s="592" t="s">
        <v>4</v>
      </c>
      <c r="DA4" s="583"/>
      <c r="DB4" s="592" t="s">
        <v>5</v>
      </c>
      <c r="DC4" s="583"/>
      <c r="DD4" s="592" t="s">
        <v>145</v>
      </c>
      <c r="DE4" s="583"/>
      <c r="DF4" s="564" t="s">
        <v>146</v>
      </c>
      <c r="DG4" s="565"/>
      <c r="DH4" s="582" t="s">
        <v>147</v>
      </c>
      <c r="DI4" s="583"/>
      <c r="DJ4" s="592" t="s">
        <v>3</v>
      </c>
      <c r="DK4" s="583"/>
      <c r="DL4" s="592" t="s">
        <v>4</v>
      </c>
      <c r="DM4" s="583"/>
      <c r="DN4" s="592" t="s">
        <v>5</v>
      </c>
      <c r="DO4" s="583"/>
      <c r="DP4" s="592" t="s">
        <v>145</v>
      </c>
      <c r="DQ4" s="583"/>
      <c r="DR4" s="564" t="s">
        <v>146</v>
      </c>
      <c r="DS4" s="565"/>
      <c r="DT4" s="153"/>
      <c r="DU4" s="153"/>
      <c r="DV4" s="153"/>
      <c r="DW4" s="153"/>
    </row>
    <row r="5" spans="1:127" ht="15" x14ac:dyDescent="0.3">
      <c r="A5" s="585"/>
      <c r="B5" s="405" t="s">
        <v>6</v>
      </c>
      <c r="C5" s="406" t="s">
        <v>203</v>
      </c>
      <c r="D5" s="406" t="s">
        <v>6</v>
      </c>
      <c r="E5" s="406" t="s">
        <v>203</v>
      </c>
      <c r="F5" s="406" t="s">
        <v>6</v>
      </c>
      <c r="G5" s="406" t="s">
        <v>203</v>
      </c>
      <c r="H5" s="406" t="s">
        <v>6</v>
      </c>
      <c r="I5" s="406" t="s">
        <v>203</v>
      </c>
      <c r="J5" s="406" t="s">
        <v>6</v>
      </c>
      <c r="K5" s="407" t="s">
        <v>203</v>
      </c>
      <c r="L5" s="405" t="s">
        <v>6</v>
      </c>
      <c r="M5" s="406" t="s">
        <v>203</v>
      </c>
      <c r="N5" s="406" t="s">
        <v>6</v>
      </c>
      <c r="O5" s="406" t="s">
        <v>203</v>
      </c>
      <c r="P5" s="406" t="s">
        <v>6</v>
      </c>
      <c r="Q5" s="406" t="s">
        <v>203</v>
      </c>
      <c r="R5" s="406" t="s">
        <v>6</v>
      </c>
      <c r="S5" s="406" t="s">
        <v>203</v>
      </c>
      <c r="T5" s="406" t="s">
        <v>6</v>
      </c>
      <c r="U5" s="407" t="s">
        <v>203</v>
      </c>
      <c r="V5" s="405" t="s">
        <v>6</v>
      </c>
      <c r="W5" s="406" t="s">
        <v>203</v>
      </c>
      <c r="X5" s="406" t="s">
        <v>6</v>
      </c>
      <c r="Y5" s="406" t="s">
        <v>203</v>
      </c>
      <c r="Z5" s="406" t="s">
        <v>6</v>
      </c>
      <c r="AA5" s="406" t="s">
        <v>203</v>
      </c>
      <c r="AB5" s="406" t="s">
        <v>6</v>
      </c>
      <c r="AC5" s="406" t="s">
        <v>203</v>
      </c>
      <c r="AD5" s="406" t="s">
        <v>6</v>
      </c>
      <c r="AE5" s="407" t="s">
        <v>203</v>
      </c>
      <c r="AF5" s="408" t="s">
        <v>6</v>
      </c>
      <c r="AG5" s="409" t="s">
        <v>203</v>
      </c>
      <c r="AH5" s="409" t="s">
        <v>6</v>
      </c>
      <c r="AI5" s="409" t="s">
        <v>203</v>
      </c>
      <c r="AJ5" s="409" t="s">
        <v>6</v>
      </c>
      <c r="AK5" s="409" t="s">
        <v>203</v>
      </c>
      <c r="AL5" s="409" t="s">
        <v>6</v>
      </c>
      <c r="AM5" s="409" t="s">
        <v>203</v>
      </c>
      <c r="AN5" s="406" t="s">
        <v>6</v>
      </c>
      <c r="AO5" s="407" t="s">
        <v>203</v>
      </c>
      <c r="AP5" s="410" t="s">
        <v>6</v>
      </c>
      <c r="AQ5" s="411" t="s">
        <v>204</v>
      </c>
      <c r="AR5" s="411" t="s">
        <v>6</v>
      </c>
      <c r="AS5" s="411" t="s">
        <v>204</v>
      </c>
      <c r="AT5" s="411" t="s">
        <v>6</v>
      </c>
      <c r="AU5" s="411" t="s">
        <v>204</v>
      </c>
      <c r="AV5" s="411" t="s">
        <v>6</v>
      </c>
      <c r="AW5" s="411" t="s">
        <v>204</v>
      </c>
      <c r="AX5" s="411" t="s">
        <v>6</v>
      </c>
      <c r="AY5" s="412" t="s">
        <v>204</v>
      </c>
      <c r="AZ5" s="410" t="s">
        <v>6</v>
      </c>
      <c r="BA5" s="411" t="s">
        <v>204</v>
      </c>
      <c r="BB5" s="411" t="s">
        <v>6</v>
      </c>
      <c r="BC5" s="411" t="s">
        <v>204</v>
      </c>
      <c r="BD5" s="411" t="s">
        <v>6</v>
      </c>
      <c r="BE5" s="411" t="s">
        <v>204</v>
      </c>
      <c r="BF5" s="411" t="s">
        <v>6</v>
      </c>
      <c r="BG5" s="411" t="s">
        <v>204</v>
      </c>
      <c r="BH5" s="411" t="s">
        <v>6</v>
      </c>
      <c r="BI5" s="411" t="s">
        <v>204</v>
      </c>
      <c r="BJ5" s="411" t="s">
        <v>6</v>
      </c>
      <c r="BK5" s="412" t="s">
        <v>204</v>
      </c>
      <c r="BL5" s="413" t="s">
        <v>6</v>
      </c>
      <c r="BM5" s="414" t="s">
        <v>204</v>
      </c>
      <c r="BN5" s="414" t="s">
        <v>6</v>
      </c>
      <c r="BO5" s="414" t="s">
        <v>204</v>
      </c>
      <c r="BP5" s="414" t="s">
        <v>6</v>
      </c>
      <c r="BQ5" s="414" t="s">
        <v>204</v>
      </c>
      <c r="BR5" s="414" t="s">
        <v>6</v>
      </c>
      <c r="BS5" s="414" t="s">
        <v>204</v>
      </c>
      <c r="BT5" s="414" t="s">
        <v>6</v>
      </c>
      <c r="BU5" s="414" t="s">
        <v>204</v>
      </c>
      <c r="BV5" s="414" t="s">
        <v>6</v>
      </c>
      <c r="BW5" s="415" t="s">
        <v>204</v>
      </c>
      <c r="BX5" s="416" t="s">
        <v>6</v>
      </c>
      <c r="BY5" s="417" t="s">
        <v>204</v>
      </c>
      <c r="BZ5" s="417" t="s">
        <v>6</v>
      </c>
      <c r="CA5" s="417" t="s">
        <v>204</v>
      </c>
      <c r="CB5" s="417" t="s">
        <v>6</v>
      </c>
      <c r="CC5" s="417" t="s">
        <v>204</v>
      </c>
      <c r="CD5" s="417" t="s">
        <v>6</v>
      </c>
      <c r="CE5" s="417" t="s">
        <v>204</v>
      </c>
      <c r="CF5" s="417" t="s">
        <v>6</v>
      </c>
      <c r="CG5" s="417" t="s">
        <v>204</v>
      </c>
      <c r="CH5" s="414" t="s">
        <v>6</v>
      </c>
      <c r="CI5" s="415" t="s">
        <v>204</v>
      </c>
      <c r="CJ5" s="416" t="s">
        <v>6</v>
      </c>
      <c r="CK5" s="417" t="s">
        <v>204</v>
      </c>
      <c r="CL5" s="417" t="s">
        <v>6</v>
      </c>
      <c r="CM5" s="417" t="s">
        <v>204</v>
      </c>
      <c r="CN5" s="417" t="s">
        <v>6</v>
      </c>
      <c r="CO5" s="417" t="s">
        <v>204</v>
      </c>
      <c r="CP5" s="417" t="s">
        <v>6</v>
      </c>
      <c r="CQ5" s="417" t="s">
        <v>204</v>
      </c>
      <c r="CR5" s="417" t="s">
        <v>6</v>
      </c>
      <c r="CS5" s="417" t="s">
        <v>204</v>
      </c>
      <c r="CT5" s="414" t="s">
        <v>6</v>
      </c>
      <c r="CU5" s="415" t="s">
        <v>204</v>
      </c>
      <c r="CV5" s="416" t="s">
        <v>6</v>
      </c>
      <c r="CW5" s="417" t="s">
        <v>204</v>
      </c>
      <c r="CX5" s="417" t="s">
        <v>6</v>
      </c>
      <c r="CY5" s="417" t="s">
        <v>204</v>
      </c>
      <c r="CZ5" s="417" t="s">
        <v>6</v>
      </c>
      <c r="DA5" s="417" t="s">
        <v>204</v>
      </c>
      <c r="DB5" s="417" t="s">
        <v>6</v>
      </c>
      <c r="DC5" s="417" t="s">
        <v>204</v>
      </c>
      <c r="DD5" s="417" t="s">
        <v>6</v>
      </c>
      <c r="DE5" s="417" t="s">
        <v>204</v>
      </c>
      <c r="DF5" s="414" t="s">
        <v>6</v>
      </c>
      <c r="DG5" s="417" t="s">
        <v>204</v>
      </c>
      <c r="DH5" s="416" t="s">
        <v>6</v>
      </c>
      <c r="DI5" s="417" t="s">
        <v>204</v>
      </c>
      <c r="DJ5" s="417" t="s">
        <v>6</v>
      </c>
      <c r="DK5" s="417" t="s">
        <v>204</v>
      </c>
      <c r="DL5" s="417" t="s">
        <v>6</v>
      </c>
      <c r="DM5" s="417" t="s">
        <v>204</v>
      </c>
      <c r="DN5" s="417" t="s">
        <v>6</v>
      </c>
      <c r="DO5" s="417" t="s">
        <v>204</v>
      </c>
      <c r="DP5" s="417" t="s">
        <v>6</v>
      </c>
      <c r="DQ5" s="417" t="s">
        <v>204</v>
      </c>
      <c r="DR5" s="414" t="s">
        <v>6</v>
      </c>
      <c r="DS5" s="415" t="s">
        <v>204</v>
      </c>
      <c r="DT5" s="153"/>
      <c r="DU5" s="418"/>
      <c r="DV5" s="418"/>
      <c r="DW5" s="153"/>
    </row>
    <row r="6" spans="1:127" ht="14.55" x14ac:dyDescent="0.35">
      <c r="A6" s="419" t="s">
        <v>152</v>
      </c>
      <c r="B6" s="420">
        <f>SUM(B7:B34)</f>
        <v>19519396.643999994</v>
      </c>
      <c r="C6" s="421">
        <f>SUM(C7:C34)</f>
        <v>26765244.376999997</v>
      </c>
      <c r="D6" s="421">
        <f>SUM(D7:D34)</f>
        <v>13012048.716</v>
      </c>
      <c r="E6" s="421">
        <f t="shared" ref="E6:BN6" si="0">SUM(E7:E34)</f>
        <v>20877110.215000004</v>
      </c>
      <c r="F6" s="421">
        <f t="shared" si="0"/>
        <v>5833668.7219999991</v>
      </c>
      <c r="G6" s="421">
        <f t="shared" si="0"/>
        <v>4397683.432</v>
      </c>
      <c r="H6" s="421">
        <f t="shared" si="0"/>
        <v>2477.0169999999994</v>
      </c>
      <c r="I6" s="421">
        <f t="shared" si="0"/>
        <v>231675.06200000003</v>
      </c>
      <c r="J6" s="421">
        <f t="shared" si="0"/>
        <v>671202.18900000001</v>
      </c>
      <c r="K6" s="422">
        <f t="shared" si="0"/>
        <v>1258775.6679999996</v>
      </c>
      <c r="L6" s="420">
        <f>SUM(L7:L34)</f>
        <v>16616671.78075299</v>
      </c>
      <c r="M6" s="421">
        <f>SUM(M7:M34)</f>
        <v>21859255.672000002</v>
      </c>
      <c r="N6" s="421">
        <f t="shared" si="0"/>
        <v>11301762.054965986</v>
      </c>
      <c r="O6" s="421">
        <f t="shared" si="0"/>
        <v>17846794.05800001</v>
      </c>
      <c r="P6" s="421">
        <f t="shared" si="0"/>
        <v>4720605.9093390005</v>
      </c>
      <c r="Q6" s="421">
        <f t="shared" si="0"/>
        <v>3291745.68</v>
      </c>
      <c r="R6" s="421">
        <f t="shared" si="0"/>
        <v>239319.42846600001</v>
      </c>
      <c r="S6" s="421">
        <f t="shared" si="0"/>
        <v>361716.261</v>
      </c>
      <c r="T6" s="421">
        <f t="shared" si="0"/>
        <v>354984.38798200001</v>
      </c>
      <c r="U6" s="422">
        <f t="shared" si="0"/>
        <v>358999.67299999995</v>
      </c>
      <c r="V6" s="420">
        <f>SUM(V7:V34)</f>
        <v>18084314.026023004</v>
      </c>
      <c r="W6" s="421">
        <f>SUM(W7:W34)</f>
        <v>25426294.900000006</v>
      </c>
      <c r="X6" s="421">
        <f t="shared" si="0"/>
        <v>11993773.545423012</v>
      </c>
      <c r="Y6" s="421">
        <f t="shared" si="0"/>
        <v>20146609.680000003</v>
      </c>
      <c r="Z6" s="421">
        <f t="shared" si="0"/>
        <v>5340027.243152</v>
      </c>
      <c r="AA6" s="421">
        <f t="shared" si="0"/>
        <v>4366771.2479999997</v>
      </c>
      <c r="AB6" s="421">
        <f t="shared" si="0"/>
        <v>268327.39064699999</v>
      </c>
      <c r="AC6" s="421">
        <f t="shared" si="0"/>
        <v>515141.75900000008</v>
      </c>
      <c r="AD6" s="421">
        <f t="shared" si="0"/>
        <v>482185.84680099983</v>
      </c>
      <c r="AE6" s="422">
        <f t="shared" si="0"/>
        <v>397772.21300000005</v>
      </c>
      <c r="AF6" s="420">
        <f>SUM(AF7:AF34)</f>
        <v>18460598.694124006</v>
      </c>
      <c r="AG6" s="421">
        <f>SUM(AG7:AG34)</f>
        <v>29322906.130000003</v>
      </c>
      <c r="AH6" s="421">
        <f t="shared" si="0"/>
        <v>12287457.010306008</v>
      </c>
      <c r="AI6" s="421">
        <f t="shared" si="0"/>
        <v>22510740.080000013</v>
      </c>
      <c r="AJ6" s="421">
        <f t="shared" si="0"/>
        <v>5430421.1111619994</v>
      </c>
      <c r="AK6" s="421">
        <f t="shared" si="0"/>
        <v>5331537.1600000011</v>
      </c>
      <c r="AL6" s="421">
        <f t="shared" si="0"/>
        <v>313389.769393</v>
      </c>
      <c r="AM6" s="421">
        <f t="shared" si="0"/>
        <v>877193.18200000003</v>
      </c>
      <c r="AN6" s="421">
        <f t="shared" si="0"/>
        <v>429330.80326299998</v>
      </c>
      <c r="AO6" s="422">
        <f t="shared" si="0"/>
        <v>603435.70799999987</v>
      </c>
      <c r="AP6" s="420">
        <f>SUM(AP7:AP34)</f>
        <v>19380656</v>
      </c>
      <c r="AQ6" s="421">
        <f>SUM(AQ7:AQ34)</f>
        <v>30921623</v>
      </c>
      <c r="AR6" s="421">
        <f t="shared" si="0"/>
        <v>12534814</v>
      </c>
      <c r="AS6" s="421">
        <f t="shared" si="0"/>
        <v>23849597</v>
      </c>
      <c r="AT6" s="421">
        <f t="shared" si="0"/>
        <v>6328913</v>
      </c>
      <c r="AU6" s="421">
        <f t="shared" si="0"/>
        <v>5339936</v>
      </c>
      <c r="AV6" s="421">
        <f t="shared" si="0"/>
        <v>342142</v>
      </c>
      <c r="AW6" s="421">
        <f t="shared" si="0"/>
        <v>1250457</v>
      </c>
      <c r="AX6" s="421">
        <f t="shared" si="0"/>
        <v>174787</v>
      </c>
      <c r="AY6" s="422">
        <f t="shared" si="0"/>
        <v>481633</v>
      </c>
      <c r="AZ6" s="420">
        <f>SUM(AZ7:AZ34)</f>
        <v>21944082.401004028</v>
      </c>
      <c r="BA6" s="421">
        <f>SUM(BA7:BA34)</f>
        <v>31912213.875000004</v>
      </c>
      <c r="BB6" s="421">
        <f t="shared" si="0"/>
        <v>14108036.653338026</v>
      </c>
      <c r="BC6" s="421">
        <f t="shared" si="0"/>
        <v>24842013.561000008</v>
      </c>
      <c r="BD6" s="421">
        <f t="shared" si="0"/>
        <v>7305477.1553839995</v>
      </c>
      <c r="BE6" s="421">
        <f t="shared" si="0"/>
        <v>5697795.6260000002</v>
      </c>
      <c r="BF6" s="421">
        <f t="shared" si="0"/>
        <v>383201.77263699996</v>
      </c>
      <c r="BG6" s="421">
        <f t="shared" si="0"/>
        <v>1003463.925</v>
      </c>
      <c r="BH6" s="421">
        <f t="shared" si="0"/>
        <v>146665.86514799995</v>
      </c>
      <c r="BI6" s="421">
        <f t="shared" si="0"/>
        <v>359837.71899999998</v>
      </c>
      <c r="BJ6" s="421">
        <f t="shared" si="0"/>
        <v>700.95449699999995</v>
      </c>
      <c r="BK6" s="423">
        <f t="shared" si="0"/>
        <v>9103.0439999999999</v>
      </c>
      <c r="BL6" s="420">
        <f>SUM(BL7:BL34)</f>
        <v>22039387.381000005</v>
      </c>
      <c r="BM6" s="421">
        <f>SUM(BM7:BM34)</f>
        <v>32721860.804000016</v>
      </c>
      <c r="BN6" s="421">
        <f t="shared" si="0"/>
        <v>14544041.196000002</v>
      </c>
      <c r="BO6" s="421">
        <f t="shared" ref="BO6:DS6" si="1">SUM(BO7:BO34)</f>
        <v>26373547.899000015</v>
      </c>
      <c r="BP6" s="421">
        <f t="shared" si="1"/>
        <v>6909858.4839999992</v>
      </c>
      <c r="BQ6" s="421">
        <f t="shared" si="1"/>
        <v>5232726.6070000008</v>
      </c>
      <c r="BR6" s="421">
        <f t="shared" si="1"/>
        <v>421904.81699999998</v>
      </c>
      <c r="BS6" s="421">
        <f t="shared" si="1"/>
        <v>809556.05799999996</v>
      </c>
      <c r="BT6" s="421">
        <f t="shared" si="1"/>
        <v>154571.79100000003</v>
      </c>
      <c r="BU6" s="421">
        <f t="shared" si="1"/>
        <v>288830.54900000006</v>
      </c>
      <c r="BV6" s="421">
        <f t="shared" si="1"/>
        <v>9011.0929999999971</v>
      </c>
      <c r="BW6" s="422">
        <f t="shared" si="1"/>
        <v>17199.690999999999</v>
      </c>
      <c r="BX6" s="420">
        <f>SUM(BX7:BX34)</f>
        <v>23962928.204000026</v>
      </c>
      <c r="BY6" s="421">
        <f>SUM(BY7:BY34)</f>
        <v>36257378.306000017</v>
      </c>
      <c r="BZ6" s="421">
        <f t="shared" si="1"/>
        <v>15668804.231000027</v>
      </c>
      <c r="CA6" s="421">
        <f t="shared" si="1"/>
        <v>29078329.237000015</v>
      </c>
      <c r="CB6" s="421">
        <f t="shared" si="1"/>
        <v>6625644.7370000007</v>
      </c>
      <c r="CC6" s="421">
        <f t="shared" si="1"/>
        <v>4890106.7119999994</v>
      </c>
      <c r="CD6" s="421">
        <f t="shared" si="1"/>
        <v>415150.33900000004</v>
      </c>
      <c r="CE6" s="421">
        <f t="shared" si="1"/>
        <v>739365.4160000002</v>
      </c>
      <c r="CF6" s="421">
        <f t="shared" si="1"/>
        <v>186159.95300000001</v>
      </c>
      <c r="CG6" s="421">
        <f t="shared" si="1"/>
        <v>237739.092</v>
      </c>
      <c r="CH6" s="421">
        <f t="shared" si="1"/>
        <v>1067168.9439999999</v>
      </c>
      <c r="CI6" s="422">
        <f t="shared" si="1"/>
        <v>1311837.8490000013</v>
      </c>
      <c r="CJ6" s="420">
        <f>SUM(CJ7:CJ34)</f>
        <v>22861024.579999994</v>
      </c>
      <c r="CK6" s="421">
        <f>SUM(CK7:CK34)</f>
        <v>37292798.221999995</v>
      </c>
      <c r="CL6" s="421">
        <f t="shared" si="1"/>
        <v>14772541.017000003</v>
      </c>
      <c r="CM6" s="421">
        <f t="shared" si="1"/>
        <v>30374964.109999996</v>
      </c>
      <c r="CN6" s="421">
        <f t="shared" si="1"/>
        <v>7066324.4590000007</v>
      </c>
      <c r="CO6" s="421">
        <f t="shared" si="1"/>
        <v>4788328.9969999995</v>
      </c>
      <c r="CP6" s="421">
        <f t="shared" si="1"/>
        <v>4974.4359999999997</v>
      </c>
      <c r="CQ6" s="421">
        <f t="shared" si="1"/>
        <v>569712.99600000016</v>
      </c>
      <c r="CR6" s="421">
        <f t="shared" si="1"/>
        <v>194223.04199999996</v>
      </c>
      <c r="CS6" s="421">
        <f t="shared" si="1"/>
        <v>198817.78199999998</v>
      </c>
      <c r="CT6" s="421">
        <f t="shared" si="1"/>
        <v>822961.62599999993</v>
      </c>
      <c r="CU6" s="422">
        <f t="shared" si="1"/>
        <v>1360974.3370000003</v>
      </c>
      <c r="CV6" s="420">
        <f>SUM(CV7:CV34)</f>
        <v>25532491.169000089</v>
      </c>
      <c r="CW6" s="421">
        <f>SUM(CW7:CW34)</f>
        <v>40756902.518999942</v>
      </c>
      <c r="CX6" s="421">
        <f t="shared" si="1"/>
        <v>15192692.908000082</v>
      </c>
      <c r="CY6" s="421">
        <f t="shared" si="1"/>
        <v>32342703.960999962</v>
      </c>
      <c r="CZ6" s="421">
        <f t="shared" si="1"/>
        <v>8493028.6240000017</v>
      </c>
      <c r="DA6" s="421">
        <f t="shared" si="1"/>
        <v>5938544.5240000002</v>
      </c>
      <c r="DB6" s="421">
        <f t="shared" si="1"/>
        <v>699875.52800000005</v>
      </c>
      <c r="DC6" s="421">
        <f t="shared" si="1"/>
        <v>772046.76699999976</v>
      </c>
      <c r="DD6" s="421">
        <f t="shared" si="1"/>
        <v>158464.32499999998</v>
      </c>
      <c r="DE6" s="421">
        <f t="shared" si="1"/>
        <v>331465.75399999996</v>
      </c>
      <c r="DF6" s="421">
        <f t="shared" si="1"/>
        <v>988429.78399999975</v>
      </c>
      <c r="DG6" s="422">
        <f t="shared" si="1"/>
        <v>1372141.5129999998</v>
      </c>
      <c r="DH6" s="420">
        <f t="shared" si="1"/>
        <v>208401550.87990415</v>
      </c>
      <c r="DI6" s="421">
        <f t="shared" si="1"/>
        <v>313236477.80499995</v>
      </c>
      <c r="DJ6" s="421">
        <f t="shared" si="1"/>
        <v>135415971.3320331</v>
      </c>
      <c r="DK6" s="421">
        <f t="shared" si="1"/>
        <v>248242409.801</v>
      </c>
      <c r="DL6" s="421">
        <f t="shared" si="1"/>
        <v>64053969.445037</v>
      </c>
      <c r="DM6" s="421">
        <f t="shared" si="1"/>
        <v>49275175.986000009</v>
      </c>
      <c r="DN6" s="421">
        <f t="shared" si="1"/>
        <v>3090762.4981430005</v>
      </c>
      <c r="DO6" s="421">
        <f t="shared" si="1"/>
        <v>7130328.4260000037</v>
      </c>
      <c r="DP6" s="421">
        <f t="shared" si="1"/>
        <v>840084.97614799999</v>
      </c>
      <c r="DQ6" s="421">
        <f t="shared" si="1"/>
        <v>1416690.8959999999</v>
      </c>
      <c r="DR6" s="421">
        <f t="shared" si="1"/>
        <v>5000762.6285430025</v>
      </c>
      <c r="DS6" s="422">
        <f t="shared" si="1"/>
        <v>7171872.6960000023</v>
      </c>
      <c r="DT6" s="153"/>
      <c r="DU6" s="424"/>
      <c r="DV6" s="424"/>
      <c r="DW6" s="424"/>
    </row>
    <row r="7" spans="1:127" ht="14.55" x14ac:dyDescent="0.35">
      <c r="A7" s="425" t="s">
        <v>82</v>
      </c>
      <c r="B7" s="426">
        <f>D7+F7+H7+J7</f>
        <v>1357068.91</v>
      </c>
      <c r="C7" s="427">
        <f>E7+G7+I7+K7</f>
        <v>4810345.7989999987</v>
      </c>
      <c r="D7" s="428">
        <v>619523.34499999997</v>
      </c>
      <c r="E7" s="428">
        <v>3180278.4939999986</v>
      </c>
      <c r="F7" s="428">
        <v>736079.68299999984</v>
      </c>
      <c r="G7" s="428">
        <v>1494945.1640000001</v>
      </c>
      <c r="H7" s="428">
        <v>1039.9169999999999</v>
      </c>
      <c r="I7" s="428">
        <v>56058.233999999997</v>
      </c>
      <c r="J7" s="427">
        <v>425.96499999999997</v>
      </c>
      <c r="K7" s="429">
        <v>79063.906999999992</v>
      </c>
      <c r="L7" s="426">
        <f>N7+P7+R7+T7</f>
        <v>1288923.7603829992</v>
      </c>
      <c r="M7" s="427">
        <f>O7+Q7+S7+U7</f>
        <v>3988636.3430000027</v>
      </c>
      <c r="N7" s="430">
        <v>640735.47964299901</v>
      </c>
      <c r="O7" s="430">
        <v>2835575.3390000025</v>
      </c>
      <c r="P7" s="430">
        <v>638180.17842000001</v>
      </c>
      <c r="Q7" s="430">
        <v>1067801.4180000001</v>
      </c>
      <c r="R7" s="430">
        <v>600.10861000000011</v>
      </c>
      <c r="S7" s="430">
        <v>61136.821000000004</v>
      </c>
      <c r="T7" s="430">
        <v>9407.9937100000006</v>
      </c>
      <c r="U7" s="431">
        <v>24122.765000000003</v>
      </c>
      <c r="V7" s="426">
        <f>X7+Z7+AB7+AD7</f>
        <v>1456467.1856379989</v>
      </c>
      <c r="W7" s="427">
        <f>Y7+AA7+AC7+AE7</f>
        <v>4645744.921000001</v>
      </c>
      <c r="X7" s="430">
        <v>720970.00526199897</v>
      </c>
      <c r="Y7" s="430">
        <v>3157095.6080000009</v>
      </c>
      <c r="Z7" s="430">
        <v>712114.85241399996</v>
      </c>
      <c r="AA7" s="430">
        <v>1408820.7619999999</v>
      </c>
      <c r="AB7" s="430">
        <v>574.4725729999999</v>
      </c>
      <c r="AC7" s="430">
        <v>57312.033000000003</v>
      </c>
      <c r="AD7" s="430">
        <v>22807.855388999997</v>
      </c>
      <c r="AE7" s="431">
        <v>22516.518000000004</v>
      </c>
      <c r="AF7" s="426">
        <f>AH7+AJ7+AL7+AN7</f>
        <v>1536138.8259779999</v>
      </c>
      <c r="AG7" s="427">
        <f>AI7+AK7+AM7+AO7</f>
        <v>5568905.9830000019</v>
      </c>
      <c r="AH7" s="430">
        <v>793468.4073369999</v>
      </c>
      <c r="AI7" s="430">
        <v>3606880.8080000002</v>
      </c>
      <c r="AJ7" s="430">
        <v>728671.45955500007</v>
      </c>
      <c r="AK7" s="430">
        <v>1861186.7670000005</v>
      </c>
      <c r="AL7" s="430">
        <v>655.03066100000001</v>
      </c>
      <c r="AM7" s="430">
        <v>70546.235000000001</v>
      </c>
      <c r="AN7" s="430">
        <v>13343.928424999998</v>
      </c>
      <c r="AO7" s="431">
        <v>30292.173000000003</v>
      </c>
      <c r="AP7" s="426">
        <f>AR7+AT7+AV7+AX7</f>
        <v>1556991</v>
      </c>
      <c r="AQ7" s="427">
        <f>AS7+AU7+AW7+AY7</f>
        <v>5533097</v>
      </c>
      <c r="AR7" s="428">
        <v>802577</v>
      </c>
      <c r="AS7" s="428">
        <v>3981654</v>
      </c>
      <c r="AT7" s="428">
        <v>742905</v>
      </c>
      <c r="AU7" s="428">
        <v>1455198</v>
      </c>
      <c r="AV7" s="428">
        <v>474</v>
      </c>
      <c r="AW7" s="428">
        <v>83657</v>
      </c>
      <c r="AX7" s="428">
        <v>11035</v>
      </c>
      <c r="AY7" s="432">
        <v>12588</v>
      </c>
      <c r="AZ7" s="433">
        <f>BB7+BD7+BF7+BH7+BJ7</f>
        <v>1527765.8397359988</v>
      </c>
      <c r="BA7" s="430">
        <f>BC7+BE7+BG7+BI7+BK7</f>
        <v>5415485.040000001</v>
      </c>
      <c r="BB7" s="428">
        <v>834259.57671499904</v>
      </c>
      <c r="BC7" s="428">
        <v>3969919.0350000006</v>
      </c>
      <c r="BD7" s="428">
        <v>680973.67115199997</v>
      </c>
      <c r="BE7" s="428">
        <v>1241367.1170000001</v>
      </c>
      <c r="BF7" s="428">
        <v>9826.4504249999991</v>
      </c>
      <c r="BG7" s="428">
        <v>197061.68700000003</v>
      </c>
      <c r="BH7" s="428">
        <v>2685.8026869999999</v>
      </c>
      <c r="BI7" s="428">
        <v>6398.1219999999994</v>
      </c>
      <c r="BJ7" s="428">
        <v>20.338757000000001</v>
      </c>
      <c r="BK7" s="434">
        <v>739.07899999999995</v>
      </c>
      <c r="BL7" s="433">
        <f>BN7+BP7+BR7+BT7+BV7</f>
        <v>1575774.367999997</v>
      </c>
      <c r="BM7" s="430">
        <f>BO7+BQ7+BS7+BU7+BW7</f>
        <v>5535849.1629999997</v>
      </c>
      <c r="BN7" s="428">
        <v>826684.32399999711</v>
      </c>
      <c r="BO7" s="428">
        <v>4073163.7089999998</v>
      </c>
      <c r="BP7" s="428">
        <v>748019.25699999998</v>
      </c>
      <c r="BQ7" s="428">
        <v>1338400.8</v>
      </c>
      <c r="BR7" s="428">
        <v>462.09300000000013</v>
      </c>
      <c r="BS7" s="428">
        <v>119457.17599999993</v>
      </c>
      <c r="BT7" s="428">
        <v>603.64299999999992</v>
      </c>
      <c r="BU7" s="428">
        <v>4393.7460000000001</v>
      </c>
      <c r="BV7" s="428">
        <v>5.0509999999999993</v>
      </c>
      <c r="BW7" s="432">
        <v>433.73199999999997</v>
      </c>
      <c r="BX7" s="433">
        <f>BZ7+CB7+CD7+CF7+CH7</f>
        <v>1631433.9829999981</v>
      </c>
      <c r="BY7" s="430">
        <f>CA7+CC7+CE7+CG7+CI7</f>
        <v>5883117.1140000001</v>
      </c>
      <c r="BZ7" s="435">
        <v>794765.18399999803</v>
      </c>
      <c r="CA7" s="435">
        <v>4254035.7929999996</v>
      </c>
      <c r="CB7" s="435">
        <v>806359.03399999999</v>
      </c>
      <c r="CC7" s="435">
        <v>1450711.365</v>
      </c>
      <c r="CD7" s="435">
        <v>393.56700000000001</v>
      </c>
      <c r="CE7" s="435">
        <v>96312.443999999989</v>
      </c>
      <c r="CF7" s="435">
        <v>1208.2180000000001</v>
      </c>
      <c r="CG7" s="435">
        <v>7580.3869999999997</v>
      </c>
      <c r="CH7" s="435">
        <v>28707.98</v>
      </c>
      <c r="CI7" s="436">
        <v>74477.124999999898</v>
      </c>
      <c r="CJ7" s="433">
        <f>CL7+CN7+CP7+CR7+CT7</f>
        <v>1514724.1059999999</v>
      </c>
      <c r="CK7" s="430">
        <f>CM7+CO7+CQ7+CS7+CU7</f>
        <v>5836071.8320000004</v>
      </c>
      <c r="CL7" s="435">
        <v>811298.47700000007</v>
      </c>
      <c r="CM7" s="435">
        <v>4454826.0990000004</v>
      </c>
      <c r="CN7" s="435">
        <v>677117.15599999996</v>
      </c>
      <c r="CO7" s="435">
        <v>1169110.1129999999</v>
      </c>
      <c r="CP7" s="435">
        <v>421.47800000000001</v>
      </c>
      <c r="CQ7" s="435">
        <v>126016.41499999999</v>
      </c>
      <c r="CR7" s="435">
        <v>634.12699999999995</v>
      </c>
      <c r="CS7" s="435">
        <v>9797.991</v>
      </c>
      <c r="CT7" s="435">
        <v>25252.868000000002</v>
      </c>
      <c r="CU7" s="436">
        <v>76321.214000000007</v>
      </c>
      <c r="CV7" s="433">
        <f>CX7+CZ7+DB7+DD7+DF7</f>
        <v>1633534.5489999952</v>
      </c>
      <c r="CW7" s="430">
        <f>CY7+DA7+DC7+DE7+DG7</f>
        <v>6256439.3659999995</v>
      </c>
      <c r="CX7" s="437">
        <v>885677.07299999543</v>
      </c>
      <c r="CY7" s="437">
        <v>4854434.1249999991</v>
      </c>
      <c r="CZ7" s="437">
        <v>710801.09699999983</v>
      </c>
      <c r="DA7" s="437">
        <v>1245829.578</v>
      </c>
      <c r="DB7" s="437">
        <v>389.6580000000003</v>
      </c>
      <c r="DC7" s="437">
        <v>71600.68799999998</v>
      </c>
      <c r="DD7" s="437">
        <v>984.48799999999994</v>
      </c>
      <c r="DE7" s="437">
        <v>9048.2279999999992</v>
      </c>
      <c r="DF7" s="437">
        <v>35682.232999999978</v>
      </c>
      <c r="DG7" s="438">
        <v>75526.747000000003</v>
      </c>
      <c r="DH7" s="439">
        <f>DJ7+DL7+DN7+DP7+DR7</f>
        <v>15078822.527734987</v>
      </c>
      <c r="DI7" s="435">
        <f>DK7+DM7+DO7+DQ7+DS7</f>
        <v>53473692.560999997</v>
      </c>
      <c r="DJ7" s="435">
        <f>D7+N7+X7+AH7+AR7+BB7+BN7+BZ7+CL7+CX7</f>
        <v>7729958.8719569873</v>
      </c>
      <c r="DK7" s="435">
        <f>E7+O7+Y7+AI7+AS7+BC7+BO7+CA7+CM7+CY7</f>
        <v>38367863.009999998</v>
      </c>
      <c r="DL7" s="435">
        <f>F7+P7+Z7+AJ7+AT7+BD7+BP7+CB7+CN7+CZ7</f>
        <v>7181221.3885410009</v>
      </c>
      <c r="DM7" s="435">
        <f>G7+Q7+AA7+AK7+AU7+BE7+BQ7+CC7+CO7+DA7</f>
        <v>13733371.084000003</v>
      </c>
      <c r="DN7" s="435">
        <f t="shared" ref="DN7" si="2">H7+R7+AB7+AL7+AV7+BF7+BR7+CD7+CP7+DB7</f>
        <v>14836.775268999998</v>
      </c>
      <c r="DO7" s="435">
        <f>I7+S7+AC7+AM7+AW7+BG7+BS7+CE7+CQ7+DC7</f>
        <v>939158.73300000001</v>
      </c>
      <c r="DP7" s="435">
        <f>BH7+BT7+CF7+CR7+DD7</f>
        <v>6116.2786870000009</v>
      </c>
      <c r="DQ7" s="435">
        <f>BI7+BU7+CG7+CS7+DE7</f>
        <v>37218.474000000002</v>
      </c>
      <c r="DR7" s="435">
        <f>J7+T7+AD7+AN7+AX7+BJ7+BV7+CH7+CT7+DF7</f>
        <v>146689.21328099997</v>
      </c>
      <c r="DS7" s="436">
        <f>K7+U7+AE7+AO7+AY7+BK7+BW7+CI7+CU7+DG7</f>
        <v>396081.25999999989</v>
      </c>
      <c r="DT7" s="153"/>
      <c r="DU7" s="424"/>
      <c r="DV7" s="424"/>
      <c r="DW7" s="424"/>
    </row>
    <row r="8" spans="1:127" x14ac:dyDescent="0.3">
      <c r="A8" s="425" t="s">
        <v>104</v>
      </c>
      <c r="B8" s="426">
        <f t="shared" ref="B8:C34" si="3">D8+F8+H8+J8</f>
        <v>41014.556000000004</v>
      </c>
      <c r="C8" s="427">
        <f t="shared" si="3"/>
        <v>185878.70799999998</v>
      </c>
      <c r="D8" s="428">
        <v>35907.523000000001</v>
      </c>
      <c r="E8" s="428">
        <v>173444.4</v>
      </c>
      <c r="F8" s="428">
        <v>5041.4449999999997</v>
      </c>
      <c r="G8" s="428">
        <v>2326.9920000000002</v>
      </c>
      <c r="H8" s="428">
        <v>19.164999999999999</v>
      </c>
      <c r="I8" s="428">
        <v>3762.0389999999998</v>
      </c>
      <c r="J8" s="427">
        <v>46.423000000000002</v>
      </c>
      <c r="K8" s="429">
        <v>6345.277</v>
      </c>
      <c r="L8" s="426">
        <f t="shared" ref="L8:M34" si="4">N8+P8+R8+T8</f>
        <v>45387.637657999992</v>
      </c>
      <c r="M8" s="427">
        <f t="shared" si="4"/>
        <v>173956.03500000003</v>
      </c>
      <c r="N8" s="430">
        <v>32857.264309999999</v>
      </c>
      <c r="O8" s="430">
        <v>149571.09100000001</v>
      </c>
      <c r="P8" s="430">
        <v>10163.54711</v>
      </c>
      <c r="Q8" s="430">
        <v>17872.471999999998</v>
      </c>
      <c r="R8" s="430">
        <v>41.428400999999994</v>
      </c>
      <c r="S8" s="430">
        <v>2957.7649999999999</v>
      </c>
      <c r="T8" s="430">
        <v>2325.397837</v>
      </c>
      <c r="U8" s="431">
        <v>3554.7070000000003</v>
      </c>
      <c r="V8" s="426">
        <f t="shared" ref="V8:W34" si="5">X8+Z8+AB8+AD8</f>
        <v>42151.220253000007</v>
      </c>
      <c r="W8" s="427">
        <f t="shared" si="5"/>
        <v>197202.75100000005</v>
      </c>
      <c r="X8" s="430">
        <v>37462.174521000001</v>
      </c>
      <c r="Y8" s="430">
        <v>162665.01200000005</v>
      </c>
      <c r="Z8" s="430">
        <v>4346.9303</v>
      </c>
      <c r="AA8" s="430">
        <v>29304.031999999999</v>
      </c>
      <c r="AB8" s="430">
        <v>27.320461000000005</v>
      </c>
      <c r="AC8" s="430">
        <v>3046.0360000000001</v>
      </c>
      <c r="AD8" s="430">
        <v>314.79497100000003</v>
      </c>
      <c r="AE8" s="431">
        <v>2187.6709999999998</v>
      </c>
      <c r="AF8" s="426">
        <f t="shared" ref="AF8:AG34" si="6">AH8+AJ8+AL8+AN8</f>
        <v>42586.680226000011</v>
      </c>
      <c r="AG8" s="427">
        <f t="shared" si="6"/>
        <v>220468.24200000003</v>
      </c>
      <c r="AH8" s="430">
        <v>35633.096753000005</v>
      </c>
      <c r="AI8" s="430">
        <v>168846.24500000002</v>
      </c>
      <c r="AJ8" s="430">
        <v>6148.7029999999995</v>
      </c>
      <c r="AK8" s="430">
        <v>43933.991000000002</v>
      </c>
      <c r="AL8" s="430">
        <v>26.660387</v>
      </c>
      <c r="AM8" s="430">
        <v>4236.0569999999998</v>
      </c>
      <c r="AN8" s="430">
        <v>778.22008600000015</v>
      </c>
      <c r="AO8" s="431">
        <v>3451.9490000000001</v>
      </c>
      <c r="AP8" s="426">
        <f t="shared" ref="AP8:AQ34" si="7">AR8+AT8+AV8+AX8</f>
        <v>50280</v>
      </c>
      <c r="AQ8" s="427">
        <f t="shared" si="7"/>
        <v>250784</v>
      </c>
      <c r="AR8" s="428">
        <v>40991</v>
      </c>
      <c r="AS8" s="428">
        <v>184912</v>
      </c>
      <c r="AT8" s="428">
        <v>9201</v>
      </c>
      <c r="AU8" s="428">
        <v>61041</v>
      </c>
      <c r="AV8" s="428">
        <v>23</v>
      </c>
      <c r="AW8" s="428">
        <v>3912</v>
      </c>
      <c r="AX8" s="428">
        <v>65</v>
      </c>
      <c r="AY8" s="432">
        <v>919</v>
      </c>
      <c r="AZ8" s="433">
        <f>BB8+BD8+BF8+BH8+BJ8</f>
        <v>53558.897340999996</v>
      </c>
      <c r="BA8" s="430">
        <f t="shared" ref="BA8:BA34" si="8">BC8+BE8+BG8+BI8+BK8</f>
        <v>252290.91199999998</v>
      </c>
      <c r="BB8" s="428">
        <v>40186.015466999997</v>
      </c>
      <c r="BC8" s="428">
        <v>193365.255</v>
      </c>
      <c r="BD8" s="428">
        <v>13355.994868</v>
      </c>
      <c r="BE8" s="428">
        <v>57091.240000000005</v>
      </c>
      <c r="BF8" s="428">
        <v>10.676102999999999</v>
      </c>
      <c r="BG8" s="428">
        <v>1621.9749999999999</v>
      </c>
      <c r="BH8" s="428">
        <v>4.8955709999999995</v>
      </c>
      <c r="BI8" s="428">
        <v>168.626</v>
      </c>
      <c r="BJ8" s="428">
        <v>1.3153319999999997</v>
      </c>
      <c r="BK8" s="434">
        <v>43.816000000000003</v>
      </c>
      <c r="BL8" s="433">
        <f>BN8+BP8+BR8+BT8+BV8</f>
        <v>46480.492000000013</v>
      </c>
      <c r="BM8" s="430">
        <f t="shared" ref="BM8:BM9" si="9">BO8+BQ8+BS8+BU8+BW8</f>
        <v>264588.4420000001</v>
      </c>
      <c r="BN8" s="428">
        <v>35381.851000000017</v>
      </c>
      <c r="BO8" s="428">
        <v>205490.37400000013</v>
      </c>
      <c r="BP8" s="428">
        <v>11066.131000000001</v>
      </c>
      <c r="BQ8" s="428">
        <v>58027.144000000008</v>
      </c>
      <c r="BR8" s="428">
        <v>22.275999999999989</v>
      </c>
      <c r="BS8" s="428">
        <v>980.13300000000015</v>
      </c>
      <c r="BT8" s="428">
        <v>9.2379999999999995</v>
      </c>
      <c r="BU8" s="428">
        <v>51.533000000000001</v>
      </c>
      <c r="BV8" s="428">
        <v>0.996</v>
      </c>
      <c r="BW8" s="432">
        <v>39.258000000000003</v>
      </c>
      <c r="BX8" s="433">
        <f t="shared" ref="BX8:BY34" si="10">BZ8+CB8+CD8+CF8+CH8</f>
        <v>56107.881999999998</v>
      </c>
      <c r="BY8" s="430">
        <f t="shared" si="10"/>
        <v>283067.7900000001</v>
      </c>
      <c r="BZ8" s="435">
        <v>36363.644</v>
      </c>
      <c r="CA8" s="435">
        <v>210061.6320000001</v>
      </c>
      <c r="CB8" s="435">
        <v>17842.115000000002</v>
      </c>
      <c r="CC8" s="435">
        <v>65666.566000000006</v>
      </c>
      <c r="CD8" s="435">
        <v>29.265000000000001</v>
      </c>
      <c r="CE8" s="435">
        <v>2811.8959999999997</v>
      </c>
      <c r="CF8" s="435">
        <v>45.286999999999999</v>
      </c>
      <c r="CG8" s="435">
        <v>185.958</v>
      </c>
      <c r="CH8" s="435">
        <v>1827.5709999999999</v>
      </c>
      <c r="CI8" s="436">
        <v>4341.7379999999994</v>
      </c>
      <c r="CJ8" s="433">
        <f>CL8+CN8+CP8+CR8+CT8</f>
        <v>46659.496999999996</v>
      </c>
      <c r="CK8" s="430">
        <f>CM8+CO8+CQ8+CS8+CU8</f>
        <v>293642.78400000004</v>
      </c>
      <c r="CL8" s="435">
        <v>39127.187999999995</v>
      </c>
      <c r="CM8" s="435">
        <v>221048.576</v>
      </c>
      <c r="CN8" s="435">
        <v>6817.6840000000002</v>
      </c>
      <c r="CO8" s="435">
        <v>64155.084999999999</v>
      </c>
      <c r="CP8" s="435">
        <v>18.448999999999998</v>
      </c>
      <c r="CQ8" s="435">
        <v>4440.3530000000001</v>
      </c>
      <c r="CR8" s="435">
        <v>20.111999999999998</v>
      </c>
      <c r="CS8" s="435">
        <v>340.76499999999999</v>
      </c>
      <c r="CT8" s="435">
        <v>676.06399999999996</v>
      </c>
      <c r="CU8" s="436">
        <v>3658.0050000000001</v>
      </c>
      <c r="CV8" s="433">
        <f t="shared" ref="CV8:CV34" si="11">CX8+CZ8+DB8+DD8+DF8</f>
        <v>55776.486999999994</v>
      </c>
      <c r="CW8" s="430">
        <f>CY8+DA8+DC8+DE8+DG8</f>
        <v>360712.864</v>
      </c>
      <c r="CX8" s="437">
        <v>42300.641999999985</v>
      </c>
      <c r="CY8" s="437">
        <v>254702.14699999997</v>
      </c>
      <c r="CZ8" s="437">
        <v>12044.124</v>
      </c>
      <c r="DA8" s="437">
        <v>99979.447</v>
      </c>
      <c r="DB8" s="437">
        <v>29.105000000000004</v>
      </c>
      <c r="DC8" s="437">
        <v>1326.2049999999999</v>
      </c>
      <c r="DD8" s="437">
        <v>18.872000000000003</v>
      </c>
      <c r="DE8" s="437">
        <v>269.85599999999999</v>
      </c>
      <c r="DF8" s="437">
        <v>1383.7440000000001</v>
      </c>
      <c r="DG8" s="438">
        <v>4435.2090000000007</v>
      </c>
      <c r="DH8" s="439">
        <f t="shared" ref="DH8:DI34" si="12">DJ8+DL8+DN8+DP8+DR8</f>
        <v>480003.34947800002</v>
      </c>
      <c r="DI8" s="435">
        <f t="shared" si="12"/>
        <v>2482592.5279999999</v>
      </c>
      <c r="DJ8" s="435">
        <f t="shared" ref="DJ8:DO34" si="13">D8+N8+X8+AH8+AR8+BB8+BN8+BZ8+CL8+CX8</f>
        <v>376210.39905100001</v>
      </c>
      <c r="DK8" s="435">
        <f t="shared" si="13"/>
        <v>1924106.7320000003</v>
      </c>
      <c r="DL8" s="435">
        <f t="shared" si="13"/>
        <v>96027.674277999991</v>
      </c>
      <c r="DM8" s="435">
        <f t="shared" si="13"/>
        <v>499397.96900000004</v>
      </c>
      <c r="DN8" s="435">
        <f t="shared" si="13"/>
        <v>247.34535200000005</v>
      </c>
      <c r="DO8" s="435">
        <f t="shared" si="13"/>
        <v>29094.459000000003</v>
      </c>
      <c r="DP8" s="435">
        <f t="shared" ref="DP8:DQ34" si="14">BH8+BT8+CF8+CR8+DD8</f>
        <v>98.40457099999999</v>
      </c>
      <c r="DQ8" s="435">
        <f t="shared" si="14"/>
        <v>1016.7379999999999</v>
      </c>
      <c r="DR8" s="435">
        <f t="shared" ref="DR8:DS34" si="15">J8+T8+AD8+AN8+AX8+BJ8+BV8+CH8+CT8+DF8</f>
        <v>7419.5262260000018</v>
      </c>
      <c r="DS8" s="436">
        <f t="shared" si="15"/>
        <v>28976.629999999997</v>
      </c>
      <c r="DT8" s="153"/>
      <c r="DU8" s="424"/>
      <c r="DV8" s="424"/>
      <c r="DW8" s="424"/>
    </row>
    <row r="9" spans="1:127" x14ac:dyDescent="0.3">
      <c r="A9" s="425" t="s">
        <v>105</v>
      </c>
      <c r="B9" s="426">
        <f t="shared" si="3"/>
        <v>452627.33999999991</v>
      </c>
      <c r="C9" s="427">
        <f t="shared" si="3"/>
        <v>908228.07499999995</v>
      </c>
      <c r="D9" s="428">
        <v>226745.57799999992</v>
      </c>
      <c r="E9" s="428">
        <v>656987.39099999995</v>
      </c>
      <c r="F9" s="428">
        <v>225615.88900000002</v>
      </c>
      <c r="G9" s="428">
        <v>218588.46399999998</v>
      </c>
      <c r="H9" s="428">
        <v>136.74</v>
      </c>
      <c r="I9" s="428">
        <v>6231.8840000000009</v>
      </c>
      <c r="J9" s="427">
        <v>129.13299999999998</v>
      </c>
      <c r="K9" s="429">
        <v>26420.335999999996</v>
      </c>
      <c r="L9" s="426">
        <f t="shared" si="4"/>
        <v>408490.54326800001</v>
      </c>
      <c r="M9" s="427">
        <f t="shared" si="4"/>
        <v>724026.83100000012</v>
      </c>
      <c r="N9" s="430">
        <v>207920.296775</v>
      </c>
      <c r="O9" s="430">
        <v>570426.34600000014</v>
      </c>
      <c r="P9" s="430">
        <v>194529.59904</v>
      </c>
      <c r="Q9" s="430">
        <v>101498.421</v>
      </c>
      <c r="R9" s="430">
        <v>106.60303300000001</v>
      </c>
      <c r="S9" s="430">
        <v>37527.278000000006</v>
      </c>
      <c r="T9" s="430">
        <v>5934.0444200000002</v>
      </c>
      <c r="U9" s="431">
        <v>14574.786000000002</v>
      </c>
      <c r="V9" s="426">
        <f t="shared" si="5"/>
        <v>375567.18186299986</v>
      </c>
      <c r="W9" s="427">
        <f t="shared" si="5"/>
        <v>888440.05299999984</v>
      </c>
      <c r="X9" s="430">
        <v>221515.96005799979</v>
      </c>
      <c r="Y9" s="430">
        <v>673405.59399999992</v>
      </c>
      <c r="Z9" s="430">
        <v>150568.75308700002</v>
      </c>
      <c r="AA9" s="430">
        <v>106583.72200000001</v>
      </c>
      <c r="AB9" s="430">
        <v>60.087171999999995</v>
      </c>
      <c r="AC9" s="430">
        <v>98149.96</v>
      </c>
      <c r="AD9" s="430">
        <v>3422.3815460000001</v>
      </c>
      <c r="AE9" s="431">
        <v>10300.776999999989</v>
      </c>
      <c r="AF9" s="426">
        <f t="shared" si="6"/>
        <v>540930.78974899987</v>
      </c>
      <c r="AG9" s="427">
        <f t="shared" si="6"/>
        <v>1296426.7509999999</v>
      </c>
      <c r="AH9" s="430">
        <v>297095.32333299983</v>
      </c>
      <c r="AI9" s="430">
        <v>854068.27499999991</v>
      </c>
      <c r="AJ9" s="430">
        <v>231216.254889</v>
      </c>
      <c r="AK9" s="430">
        <v>164731.601</v>
      </c>
      <c r="AL9" s="430">
        <v>93.055239</v>
      </c>
      <c r="AM9" s="430">
        <v>260143.508</v>
      </c>
      <c r="AN9" s="430">
        <v>12526.156288000004</v>
      </c>
      <c r="AO9" s="431">
        <v>17483.367000000002</v>
      </c>
      <c r="AP9" s="426">
        <f t="shared" si="7"/>
        <v>533215</v>
      </c>
      <c r="AQ9" s="427">
        <f t="shared" si="7"/>
        <v>1393151</v>
      </c>
      <c r="AR9" s="428">
        <v>269573</v>
      </c>
      <c r="AS9" s="428">
        <v>858570</v>
      </c>
      <c r="AT9" s="428">
        <v>263145</v>
      </c>
      <c r="AU9" s="428">
        <v>152370</v>
      </c>
      <c r="AV9" s="428">
        <v>46</v>
      </c>
      <c r="AW9" s="428">
        <v>380485</v>
      </c>
      <c r="AX9" s="428">
        <v>451</v>
      </c>
      <c r="AY9" s="432">
        <v>1726</v>
      </c>
      <c r="AZ9" s="433">
        <f t="shared" ref="AZ9:AZ34" si="16">BB9+BD9+BF9+BH9+BJ9</f>
        <v>636586.28335799987</v>
      </c>
      <c r="BA9" s="430">
        <f t="shared" si="8"/>
        <v>1309884.8049999992</v>
      </c>
      <c r="BB9" s="428">
        <v>283464.65625599975</v>
      </c>
      <c r="BC9" s="428">
        <v>866393.01999999909</v>
      </c>
      <c r="BD9" s="428">
        <v>352832.80962300004</v>
      </c>
      <c r="BE9" s="428">
        <v>227018.15899999999</v>
      </c>
      <c r="BF9" s="428">
        <v>42.911515999999999</v>
      </c>
      <c r="BG9" s="428">
        <v>215061.61700000003</v>
      </c>
      <c r="BH9" s="428">
        <v>35.974243999999999</v>
      </c>
      <c r="BI9" s="428">
        <v>416.012</v>
      </c>
      <c r="BJ9" s="428">
        <v>209.93171900000002</v>
      </c>
      <c r="BK9" s="434">
        <v>995.99699999999996</v>
      </c>
      <c r="BL9" s="433">
        <f t="shared" ref="BL9" si="17">BN9+BP9+BR9+BT9+BV9</f>
        <v>877126.36899999948</v>
      </c>
      <c r="BM9" s="430">
        <f t="shared" si="9"/>
        <v>1275956.0389999996</v>
      </c>
      <c r="BN9" s="428">
        <v>317036.82599999959</v>
      </c>
      <c r="BO9" s="428">
        <v>858009.86099999934</v>
      </c>
      <c r="BP9" s="428">
        <v>559834.71699999995</v>
      </c>
      <c r="BQ9" s="428">
        <v>345905.005</v>
      </c>
      <c r="BR9" s="428">
        <v>129.74400000000009</v>
      </c>
      <c r="BS9" s="428">
        <v>71090.917999999991</v>
      </c>
      <c r="BT9" s="428">
        <v>83.106999999999999</v>
      </c>
      <c r="BU9" s="428">
        <v>592.04300000000001</v>
      </c>
      <c r="BV9" s="428">
        <v>41.974999999999994</v>
      </c>
      <c r="BW9" s="432">
        <v>358.21200000000005</v>
      </c>
      <c r="BX9" s="433">
        <f t="shared" si="10"/>
        <v>657938.73000000021</v>
      </c>
      <c r="BY9" s="430">
        <f t="shared" si="10"/>
        <v>1134739.6259999992</v>
      </c>
      <c r="BZ9" s="435">
        <v>295551.47100000002</v>
      </c>
      <c r="CA9" s="435">
        <v>799708.6109999991</v>
      </c>
      <c r="CB9" s="435">
        <v>353318.16500000004</v>
      </c>
      <c r="CC9" s="435">
        <v>254845.51299999998</v>
      </c>
      <c r="CD9" s="435">
        <v>94.034999999999997</v>
      </c>
      <c r="CE9" s="435">
        <v>53205.903999999995</v>
      </c>
      <c r="CF9" s="435">
        <v>275.56</v>
      </c>
      <c r="CG9" s="435">
        <v>1743.672</v>
      </c>
      <c r="CH9" s="435">
        <v>8699.4990000000107</v>
      </c>
      <c r="CI9" s="436">
        <v>25235.926000000003</v>
      </c>
      <c r="CJ9" s="433">
        <f t="shared" ref="CJ9:CK34" si="18">CL9+CN9+CP9+CR9+CT9</f>
        <v>811911.84899999993</v>
      </c>
      <c r="CK9" s="430">
        <f t="shared" si="18"/>
        <v>1216089.5660000001</v>
      </c>
      <c r="CL9" s="435">
        <v>370951.96100000001</v>
      </c>
      <c r="CM9" s="435">
        <v>853253.75100000005</v>
      </c>
      <c r="CN9" s="435">
        <v>428437.53099999996</v>
      </c>
      <c r="CO9" s="435">
        <v>279299.23200000002</v>
      </c>
      <c r="CP9" s="435">
        <v>142.19499999999999</v>
      </c>
      <c r="CQ9" s="435">
        <v>59175.24</v>
      </c>
      <c r="CR9" s="435">
        <v>92.452999999999989</v>
      </c>
      <c r="CS9" s="435">
        <v>576.77599999999995</v>
      </c>
      <c r="CT9" s="435">
        <v>12287.708999999999</v>
      </c>
      <c r="CU9" s="436">
        <v>23784.566999999999</v>
      </c>
      <c r="CV9" s="433">
        <f t="shared" si="11"/>
        <v>832967.41599999974</v>
      </c>
      <c r="CW9" s="430">
        <f t="shared" ref="CW9:CW34" si="19">CY9+DA9+DC9+DE9+DG9</f>
        <v>1276095.4470000009</v>
      </c>
      <c r="CX9" s="437">
        <v>272451.72399999964</v>
      </c>
      <c r="CY9" s="437">
        <v>831620.02300000074</v>
      </c>
      <c r="CZ9" s="437">
        <v>550455.94600000011</v>
      </c>
      <c r="DA9" s="437">
        <v>369203.73999999987</v>
      </c>
      <c r="DB9" s="437">
        <v>81.267000000000067</v>
      </c>
      <c r="DC9" s="437">
        <v>51876.235000000008</v>
      </c>
      <c r="DD9" s="437">
        <v>68.768000000000015</v>
      </c>
      <c r="DE9" s="437">
        <v>516.42000000000007</v>
      </c>
      <c r="DF9" s="437">
        <v>9909.7110000000011</v>
      </c>
      <c r="DG9" s="438">
        <v>22879.029000000013</v>
      </c>
      <c r="DH9" s="439">
        <f t="shared" si="12"/>
        <v>6127361.5022379989</v>
      </c>
      <c r="DI9" s="435">
        <f t="shared" si="12"/>
        <v>11423038.192999998</v>
      </c>
      <c r="DJ9" s="435">
        <f t="shared" si="13"/>
        <v>2762306.7964219986</v>
      </c>
      <c r="DK9" s="435">
        <f t="shared" si="13"/>
        <v>7822442.8719999986</v>
      </c>
      <c r="DL9" s="435">
        <f t="shared" si="13"/>
        <v>3309954.6646389998</v>
      </c>
      <c r="DM9" s="435">
        <f t="shared" si="13"/>
        <v>2220043.8569999998</v>
      </c>
      <c r="DN9" s="435">
        <f t="shared" si="13"/>
        <v>932.63796000000025</v>
      </c>
      <c r="DO9" s="435">
        <f t="shared" si="13"/>
        <v>1232947.5440000002</v>
      </c>
      <c r="DP9" s="435">
        <f t="shared" si="14"/>
        <v>555.86224400000003</v>
      </c>
      <c r="DQ9" s="435">
        <f t="shared" si="14"/>
        <v>3844.9229999999998</v>
      </c>
      <c r="DR9" s="435">
        <f t="shared" si="15"/>
        <v>53611.540973000017</v>
      </c>
      <c r="DS9" s="436">
        <f t="shared" si="15"/>
        <v>143758.997</v>
      </c>
      <c r="DT9" s="153"/>
      <c r="DU9" s="424"/>
      <c r="DV9" s="424"/>
      <c r="DW9" s="424"/>
    </row>
    <row r="10" spans="1:127" x14ac:dyDescent="0.3">
      <c r="A10" s="425" t="s">
        <v>106</v>
      </c>
      <c r="B10" s="426">
        <f t="shared" si="3"/>
        <v>9932.241</v>
      </c>
      <c r="C10" s="427">
        <f t="shared" si="3"/>
        <v>25952.653000000002</v>
      </c>
      <c r="D10" s="428">
        <v>7853.75</v>
      </c>
      <c r="E10" s="428">
        <v>20741.436000000002</v>
      </c>
      <c r="F10" s="428">
        <v>2052.8540000000003</v>
      </c>
      <c r="G10" s="428">
        <v>2586.1030000000001</v>
      </c>
      <c r="H10" s="428">
        <v>3.4140000000000001</v>
      </c>
      <c r="I10" s="428">
        <v>552.05599999999993</v>
      </c>
      <c r="J10" s="427">
        <v>22.222999999999999</v>
      </c>
      <c r="K10" s="429">
        <v>2073.058</v>
      </c>
      <c r="L10" s="426">
        <f t="shared" si="4"/>
        <v>4173.8344640000005</v>
      </c>
      <c r="M10" s="427">
        <f t="shared" si="4"/>
        <v>16263.045999999998</v>
      </c>
      <c r="N10" s="430">
        <v>2362.1797440000005</v>
      </c>
      <c r="O10" s="430">
        <v>11398.21</v>
      </c>
      <c r="P10" s="430">
        <v>1758.8744200000001</v>
      </c>
      <c r="Q10" s="430">
        <v>3800.9540000000002</v>
      </c>
      <c r="R10" s="430">
        <v>17.901760000000003</v>
      </c>
      <c r="S10" s="430">
        <v>637.55099999999993</v>
      </c>
      <c r="T10" s="430">
        <v>34.878540000000001</v>
      </c>
      <c r="U10" s="431">
        <v>426.33100000000002</v>
      </c>
      <c r="V10" s="426">
        <f t="shared" si="5"/>
        <v>45657.070219999987</v>
      </c>
      <c r="W10" s="427">
        <f t="shared" si="5"/>
        <v>61354.026000000013</v>
      </c>
      <c r="X10" s="430">
        <v>7513.149821</v>
      </c>
      <c r="Y10" s="430">
        <v>13622.98700000001</v>
      </c>
      <c r="Z10" s="430">
        <v>38089.196272999994</v>
      </c>
      <c r="AA10" s="430">
        <v>46581.460000000006</v>
      </c>
      <c r="AB10" s="430">
        <v>4.4748239999999999</v>
      </c>
      <c r="AC10" s="430">
        <v>791.69900000000007</v>
      </c>
      <c r="AD10" s="430">
        <v>50.249302</v>
      </c>
      <c r="AE10" s="431">
        <v>357.88</v>
      </c>
      <c r="AF10" s="426">
        <f t="shared" si="6"/>
        <v>28873.564650999997</v>
      </c>
      <c r="AG10" s="427">
        <f t="shared" si="6"/>
        <v>50950.277000000002</v>
      </c>
      <c r="AH10" s="430">
        <v>4020.7709989999998</v>
      </c>
      <c r="AI10" s="430">
        <v>16142.802000000001</v>
      </c>
      <c r="AJ10" s="430">
        <v>24478.977015999997</v>
      </c>
      <c r="AK10" s="430">
        <v>32994.417000000001</v>
      </c>
      <c r="AL10" s="430">
        <v>7.5807780000000005</v>
      </c>
      <c r="AM10" s="430">
        <v>981.43500000000006</v>
      </c>
      <c r="AN10" s="430">
        <v>366.23585800000001</v>
      </c>
      <c r="AO10" s="431">
        <v>831.62300000000005</v>
      </c>
      <c r="AP10" s="426">
        <f t="shared" si="7"/>
        <v>35544</v>
      </c>
      <c r="AQ10" s="427">
        <f t="shared" si="7"/>
        <v>66296</v>
      </c>
      <c r="AR10" s="428">
        <v>4188</v>
      </c>
      <c r="AS10" s="428">
        <v>28193</v>
      </c>
      <c r="AT10" s="428">
        <v>31327</v>
      </c>
      <c r="AU10" s="428">
        <v>37175</v>
      </c>
      <c r="AV10" s="428">
        <v>9</v>
      </c>
      <c r="AW10" s="428">
        <v>846</v>
      </c>
      <c r="AX10" s="428">
        <v>20</v>
      </c>
      <c r="AY10" s="432">
        <v>82</v>
      </c>
      <c r="AZ10" s="433">
        <f>BB10+BD10+BF10+BH10+BJ10</f>
        <v>25711.830007999997</v>
      </c>
      <c r="BA10" s="430">
        <f>BC10+BE10+BG10+BI10+BK10</f>
        <v>54513.945999999996</v>
      </c>
      <c r="BB10" s="428">
        <v>3396.525799</v>
      </c>
      <c r="BC10" s="428">
        <v>26205.280000000002</v>
      </c>
      <c r="BD10" s="428">
        <v>22267.260900000001</v>
      </c>
      <c r="BE10" s="428">
        <v>26908.798999999999</v>
      </c>
      <c r="BF10" s="428">
        <v>14.123308999999999</v>
      </c>
      <c r="BG10" s="428">
        <v>1093.579</v>
      </c>
      <c r="BH10" s="428">
        <v>33.92</v>
      </c>
      <c r="BI10" s="428">
        <v>276.31800000000004</v>
      </c>
      <c r="BJ10" s="440"/>
      <c r="BK10" s="434">
        <v>29.97</v>
      </c>
      <c r="BL10" s="433">
        <f>BN10+BP10+BR10+BT10+BV10</f>
        <v>27561.254000000001</v>
      </c>
      <c r="BM10" s="430">
        <f>BO10+BQ10+BS10+BU10+BW10</f>
        <v>64800.772000000004</v>
      </c>
      <c r="BN10" s="428">
        <v>5384.9669999999996</v>
      </c>
      <c r="BO10" s="428">
        <v>39017.138000000006</v>
      </c>
      <c r="BP10" s="428">
        <v>22166.071</v>
      </c>
      <c r="BQ10" s="428">
        <v>24801.561999999998</v>
      </c>
      <c r="BR10" s="428">
        <v>9.2859999999999978</v>
      </c>
      <c r="BS10" s="428">
        <v>881.15299999999979</v>
      </c>
      <c r="BT10" s="428"/>
      <c r="BU10" s="428">
        <v>2.4609999999999999</v>
      </c>
      <c r="BV10" s="440">
        <v>0.93</v>
      </c>
      <c r="BW10" s="432">
        <v>98.458000000000013</v>
      </c>
      <c r="BX10" s="433">
        <f t="shared" si="10"/>
        <v>37530.668999999994</v>
      </c>
      <c r="BY10" s="430">
        <f t="shared" si="10"/>
        <v>75877.784999999989</v>
      </c>
      <c r="BZ10" s="435">
        <v>6027.04</v>
      </c>
      <c r="CA10" s="435">
        <v>41863.481999999996</v>
      </c>
      <c r="CB10" s="435">
        <v>31296.653000000002</v>
      </c>
      <c r="CC10" s="435">
        <v>31978.820999999996</v>
      </c>
      <c r="CD10" s="435">
        <v>8.9049999999999994</v>
      </c>
      <c r="CE10" s="435">
        <v>949.72399999999993</v>
      </c>
      <c r="CF10" s="441">
        <v>1.5980000000000001</v>
      </c>
      <c r="CG10" s="441">
        <v>4.03</v>
      </c>
      <c r="CH10" s="435">
        <v>196.47300000000001</v>
      </c>
      <c r="CI10" s="436">
        <v>1081.7280000000001</v>
      </c>
      <c r="CJ10" s="433">
        <f t="shared" si="18"/>
        <v>34138.652999999998</v>
      </c>
      <c r="CK10" s="430">
        <f t="shared" si="18"/>
        <v>75066.887000000002</v>
      </c>
      <c r="CL10" s="435">
        <v>9828.4709999999995</v>
      </c>
      <c r="CM10" s="435">
        <v>51839.709000000003</v>
      </c>
      <c r="CN10" s="435">
        <v>24033.733999999997</v>
      </c>
      <c r="CO10" s="435">
        <v>20344.77</v>
      </c>
      <c r="CP10" s="435">
        <v>12.311000000000002</v>
      </c>
      <c r="CQ10" s="435">
        <v>1614.7560000000001</v>
      </c>
      <c r="CR10" s="441">
        <v>1.2430000000000001</v>
      </c>
      <c r="CS10" s="441">
        <v>11.664</v>
      </c>
      <c r="CT10" s="435">
        <v>262.89400000000001</v>
      </c>
      <c r="CU10" s="436">
        <v>1255.9879999999998</v>
      </c>
      <c r="CV10" s="433">
        <f t="shared" si="11"/>
        <v>18370.355999999992</v>
      </c>
      <c r="CW10" s="430">
        <f t="shared" si="19"/>
        <v>78914.064000000028</v>
      </c>
      <c r="CX10" s="437">
        <v>7938.1319999999932</v>
      </c>
      <c r="CY10" s="437">
        <v>64840.841000000029</v>
      </c>
      <c r="CZ10" s="437">
        <v>9763.9510000000009</v>
      </c>
      <c r="DA10" s="437">
        <v>10891.007</v>
      </c>
      <c r="DB10" s="437">
        <v>10.225</v>
      </c>
      <c r="DC10" s="437">
        <v>928.56399999999985</v>
      </c>
      <c r="DD10" s="437">
        <v>431.85400000000004</v>
      </c>
      <c r="DE10" s="437">
        <v>464.72399999999999</v>
      </c>
      <c r="DF10" s="437">
        <v>226.19400000000002</v>
      </c>
      <c r="DG10" s="438">
        <v>1788.9280000000006</v>
      </c>
      <c r="DH10" s="439">
        <f t="shared" si="12"/>
        <v>267493.472343</v>
      </c>
      <c r="DI10" s="435">
        <f t="shared" si="12"/>
        <v>569989.45600000012</v>
      </c>
      <c r="DJ10" s="435">
        <f t="shared" si="13"/>
        <v>58512.986362999989</v>
      </c>
      <c r="DK10" s="435">
        <f t="shared" si="13"/>
        <v>313864.88500000001</v>
      </c>
      <c r="DL10" s="435">
        <f t="shared" si="13"/>
        <v>207234.57160899998</v>
      </c>
      <c r="DM10" s="435">
        <f t="shared" si="13"/>
        <v>238062.89300000001</v>
      </c>
      <c r="DN10" s="435">
        <f t="shared" si="13"/>
        <v>97.221671000000001</v>
      </c>
      <c r="DO10" s="435">
        <f t="shared" si="13"/>
        <v>9276.5169999999998</v>
      </c>
      <c r="DP10" s="435">
        <f t="shared" si="14"/>
        <v>468.61500000000007</v>
      </c>
      <c r="DQ10" s="435">
        <f t="shared" si="14"/>
        <v>759.197</v>
      </c>
      <c r="DR10" s="435">
        <f t="shared" si="15"/>
        <v>1180.0777</v>
      </c>
      <c r="DS10" s="436">
        <f t="shared" si="15"/>
        <v>8025.9640000000009</v>
      </c>
      <c r="DT10" s="153"/>
      <c r="DU10" s="424"/>
      <c r="DV10" s="424"/>
      <c r="DW10" s="424"/>
    </row>
    <row r="11" spans="1:127" x14ac:dyDescent="0.3">
      <c r="A11" s="442" t="s">
        <v>108</v>
      </c>
      <c r="B11" s="426">
        <f t="shared" si="3"/>
        <v>0</v>
      </c>
      <c r="C11" s="427">
        <f t="shared" si="3"/>
        <v>1518.9690000000001</v>
      </c>
      <c r="D11" s="428"/>
      <c r="E11" s="428"/>
      <c r="F11" s="428"/>
      <c r="G11" s="428"/>
      <c r="H11" s="428"/>
      <c r="I11" s="428"/>
      <c r="J11" s="427"/>
      <c r="K11" s="429">
        <v>1518.9690000000001</v>
      </c>
      <c r="L11" s="426">
        <f t="shared" si="4"/>
        <v>0</v>
      </c>
      <c r="M11" s="427">
        <f t="shared" si="4"/>
        <v>0</v>
      </c>
      <c r="N11" s="430"/>
      <c r="O11" s="430"/>
      <c r="P11" s="430"/>
      <c r="Q11" s="430"/>
      <c r="R11" s="430"/>
      <c r="S11" s="430"/>
      <c r="T11" s="430">
        <v>0</v>
      </c>
      <c r="U11" s="431">
        <v>0</v>
      </c>
      <c r="V11" s="426">
        <f t="shared" si="5"/>
        <v>0</v>
      </c>
      <c r="W11" s="427">
        <f t="shared" si="5"/>
        <v>0</v>
      </c>
      <c r="X11" s="430"/>
      <c r="Y11" s="430"/>
      <c r="Z11" s="430"/>
      <c r="AA11" s="430"/>
      <c r="AB11" s="430"/>
      <c r="AC11" s="430"/>
      <c r="AD11" s="430">
        <v>0</v>
      </c>
      <c r="AE11" s="431">
        <v>0</v>
      </c>
      <c r="AF11" s="426">
        <f t="shared" si="6"/>
        <v>0</v>
      </c>
      <c r="AG11" s="427">
        <f t="shared" si="6"/>
        <v>0</v>
      </c>
      <c r="AH11" s="430"/>
      <c r="AI11" s="430"/>
      <c r="AJ11" s="430"/>
      <c r="AK11" s="430"/>
      <c r="AL11" s="430"/>
      <c r="AM11" s="430"/>
      <c r="AN11" s="430">
        <v>0</v>
      </c>
      <c r="AO11" s="431">
        <v>0</v>
      </c>
      <c r="AP11" s="426">
        <f t="shared" si="7"/>
        <v>0</v>
      </c>
      <c r="AQ11" s="427">
        <f t="shared" si="7"/>
        <v>0</v>
      </c>
      <c r="AR11" s="428"/>
      <c r="AS11" s="428"/>
      <c r="AT11" s="428"/>
      <c r="AU11" s="428"/>
      <c r="AV11" s="428"/>
      <c r="AW11" s="428"/>
      <c r="AX11" s="428"/>
      <c r="AY11" s="432"/>
      <c r="AZ11" s="433">
        <f t="shared" si="16"/>
        <v>10504.110983</v>
      </c>
      <c r="BA11" s="430">
        <f t="shared" si="8"/>
        <v>23786.114000000001</v>
      </c>
      <c r="BB11" s="428">
        <v>4798.3133849999995</v>
      </c>
      <c r="BC11" s="428">
        <v>14565.497000000001</v>
      </c>
      <c r="BD11" s="428">
        <v>5693.7139100000004</v>
      </c>
      <c r="BE11" s="428">
        <v>7096.3140000000003</v>
      </c>
      <c r="BF11" s="428">
        <v>9.0265649999999997</v>
      </c>
      <c r="BG11" s="428">
        <v>2037.076</v>
      </c>
      <c r="BH11" s="428">
        <v>0</v>
      </c>
      <c r="BI11" s="428">
        <v>0</v>
      </c>
      <c r="BJ11" s="428">
        <v>3.0571229999999998</v>
      </c>
      <c r="BK11" s="434">
        <v>87.227000000000004</v>
      </c>
      <c r="BL11" s="433">
        <f t="shared" ref="BL11:BM34" si="20">BN11+BP11+BR11+BT11+BV11</f>
        <v>10904.815999999995</v>
      </c>
      <c r="BM11" s="430">
        <f t="shared" si="20"/>
        <v>25432.760000000002</v>
      </c>
      <c r="BN11" s="428">
        <v>5750.2459999999955</v>
      </c>
      <c r="BO11" s="428">
        <v>14181.581000000002</v>
      </c>
      <c r="BP11" s="428">
        <v>5125.1969999999992</v>
      </c>
      <c r="BQ11" s="428">
        <v>7908.0989999999974</v>
      </c>
      <c r="BR11" s="428">
        <v>3.3479999999999994</v>
      </c>
      <c r="BS11" s="428">
        <v>3312.2630000000004</v>
      </c>
      <c r="BT11" s="428">
        <v>26.024999999999999</v>
      </c>
      <c r="BU11" s="428">
        <v>12.49</v>
      </c>
      <c r="BV11" s="428"/>
      <c r="BW11" s="432">
        <v>18.327000000000002</v>
      </c>
      <c r="BX11" s="433">
        <f t="shared" si="10"/>
        <v>24257.022999999994</v>
      </c>
      <c r="BY11" s="430">
        <f t="shared" si="10"/>
        <v>36883.735000000001</v>
      </c>
      <c r="BZ11" s="435">
        <v>18701.548999999999</v>
      </c>
      <c r="CA11" s="435">
        <v>23969.620999999999</v>
      </c>
      <c r="CB11" s="435">
        <v>5153.5279999999993</v>
      </c>
      <c r="CC11" s="435">
        <v>7710.6</v>
      </c>
      <c r="CD11" s="441">
        <v>52.586000000000006</v>
      </c>
      <c r="CE11" s="435">
        <v>4362.2369999999992</v>
      </c>
      <c r="CF11" s="435">
        <v>1.653</v>
      </c>
      <c r="CG11" s="435">
        <v>18.437999999999999</v>
      </c>
      <c r="CH11" s="435">
        <v>347.70699999999999</v>
      </c>
      <c r="CI11" s="436">
        <v>822.83899999999994</v>
      </c>
      <c r="CJ11" s="433">
        <f t="shared" si="18"/>
        <v>37104.063000000009</v>
      </c>
      <c r="CK11" s="430">
        <f t="shared" si="18"/>
        <v>37278.135999999999</v>
      </c>
      <c r="CL11" s="435">
        <v>28951.294000000002</v>
      </c>
      <c r="CM11" s="435">
        <v>24659.823</v>
      </c>
      <c r="CN11" s="435">
        <v>7507.1839999999993</v>
      </c>
      <c r="CO11" s="435">
        <v>8078.8569999999991</v>
      </c>
      <c r="CP11" s="441">
        <v>67.820000000000007</v>
      </c>
      <c r="CQ11" s="435">
        <v>3537.4859999999999</v>
      </c>
      <c r="CR11" s="435">
        <v>3.1070000000000002</v>
      </c>
      <c r="CS11" s="435">
        <v>22.920999999999999</v>
      </c>
      <c r="CT11" s="435">
        <v>574.65800000000002</v>
      </c>
      <c r="CU11" s="436">
        <v>979.04899999999998</v>
      </c>
      <c r="CV11" s="433">
        <f t="shared" si="11"/>
        <v>40507.68400000003</v>
      </c>
      <c r="CW11" s="430">
        <f t="shared" si="19"/>
        <v>44194.63100000003</v>
      </c>
      <c r="CX11" s="437">
        <v>32296.111000000034</v>
      </c>
      <c r="CY11" s="437">
        <v>30474.962000000029</v>
      </c>
      <c r="CZ11" s="437">
        <v>7612.5190000000002</v>
      </c>
      <c r="DA11" s="437">
        <v>10430.696000000002</v>
      </c>
      <c r="DB11" s="437">
        <v>36.903999999999989</v>
      </c>
      <c r="DC11" s="437">
        <v>1779.6859999999997</v>
      </c>
      <c r="DD11" s="437">
        <v>1.7910000000000001</v>
      </c>
      <c r="DE11" s="437">
        <v>18.913</v>
      </c>
      <c r="DF11" s="437">
        <v>560.3589999999997</v>
      </c>
      <c r="DG11" s="438">
        <v>1490.3739999999991</v>
      </c>
      <c r="DH11" s="439">
        <f t="shared" si="12"/>
        <v>123277.69698300003</v>
      </c>
      <c r="DI11" s="435">
        <f t="shared" si="12"/>
        <v>169094.345</v>
      </c>
      <c r="DJ11" s="435">
        <f t="shared" si="13"/>
        <v>90497.513385000027</v>
      </c>
      <c r="DK11" s="435">
        <f t="shared" si="13"/>
        <v>107851.48400000003</v>
      </c>
      <c r="DL11" s="435">
        <f t="shared" si="13"/>
        <v>31092.141909999998</v>
      </c>
      <c r="DM11" s="435">
        <f t="shared" si="13"/>
        <v>41224.565999999999</v>
      </c>
      <c r="DN11" s="435">
        <f t="shared" si="13"/>
        <v>169.68456500000002</v>
      </c>
      <c r="DO11" s="435">
        <f t="shared" si="13"/>
        <v>15028.747999999998</v>
      </c>
      <c r="DP11" s="435">
        <f t="shared" si="14"/>
        <v>32.575999999999993</v>
      </c>
      <c r="DQ11" s="435">
        <f t="shared" si="14"/>
        <v>72.762</v>
      </c>
      <c r="DR11" s="435">
        <f t="shared" si="15"/>
        <v>1485.7811229999998</v>
      </c>
      <c r="DS11" s="436">
        <f t="shared" si="15"/>
        <v>4916.7849999999989</v>
      </c>
      <c r="DT11" s="153"/>
      <c r="DU11" s="424"/>
      <c r="DV11" s="424"/>
      <c r="DW11" s="424"/>
    </row>
    <row r="12" spans="1:127" ht="14.55" x14ac:dyDescent="0.35">
      <c r="A12" s="425" t="s">
        <v>107</v>
      </c>
      <c r="B12" s="426">
        <f t="shared" si="3"/>
        <v>33368.790000000008</v>
      </c>
      <c r="C12" s="427">
        <f t="shared" si="3"/>
        <v>35068.601000000002</v>
      </c>
      <c r="D12" s="428">
        <v>4631.2780000000002</v>
      </c>
      <c r="E12" s="428">
        <v>16195.629000000001</v>
      </c>
      <c r="F12" s="428">
        <v>28728.213</v>
      </c>
      <c r="G12" s="428">
        <v>18264.453000000001</v>
      </c>
      <c r="H12" s="428">
        <v>2.16</v>
      </c>
      <c r="I12" s="428">
        <v>608.51900000000001</v>
      </c>
      <c r="J12" s="427">
        <v>7.1390000000000002</v>
      </c>
      <c r="K12" s="429">
        <v>0</v>
      </c>
      <c r="L12" s="426">
        <f t="shared" si="4"/>
        <v>21989.172543000001</v>
      </c>
      <c r="M12" s="427">
        <f t="shared" si="4"/>
        <v>29225.682000000001</v>
      </c>
      <c r="N12" s="430">
        <v>5143.1548480000001</v>
      </c>
      <c r="O12" s="430">
        <v>12993.075000000001</v>
      </c>
      <c r="P12" s="430">
        <v>16760.441459999998</v>
      </c>
      <c r="Q12" s="430">
        <v>13751.976000000001</v>
      </c>
      <c r="R12" s="430">
        <v>45.757889999999996</v>
      </c>
      <c r="S12" s="430">
        <v>2186.7669999999998</v>
      </c>
      <c r="T12" s="430">
        <v>39.818344999999994</v>
      </c>
      <c r="U12" s="431">
        <v>293.86399999999998</v>
      </c>
      <c r="V12" s="426">
        <f t="shared" si="5"/>
        <v>51123.255514999997</v>
      </c>
      <c r="W12" s="427">
        <f t="shared" si="5"/>
        <v>46305.75</v>
      </c>
      <c r="X12" s="430">
        <v>7805.257763999999</v>
      </c>
      <c r="Y12" s="430">
        <v>22227.88</v>
      </c>
      <c r="Z12" s="430">
        <v>43260.265503999995</v>
      </c>
      <c r="AA12" s="430">
        <v>22856.726000000002</v>
      </c>
      <c r="AB12" s="430">
        <v>23.636620000000001</v>
      </c>
      <c r="AC12" s="430">
        <v>1081.1489999999999</v>
      </c>
      <c r="AD12" s="430">
        <v>34.095627</v>
      </c>
      <c r="AE12" s="431">
        <v>139.995</v>
      </c>
      <c r="AF12" s="426">
        <f t="shared" si="6"/>
        <v>14178.010385000001</v>
      </c>
      <c r="AG12" s="427">
        <f t="shared" si="6"/>
        <v>36188.142999999996</v>
      </c>
      <c r="AH12" s="430">
        <v>6349.9466259999999</v>
      </c>
      <c r="AI12" s="430">
        <v>20649.448</v>
      </c>
      <c r="AJ12" s="430">
        <v>7559.2700410000007</v>
      </c>
      <c r="AK12" s="430">
        <v>10074.548000000001</v>
      </c>
      <c r="AL12" s="430">
        <v>23.856233999999997</v>
      </c>
      <c r="AM12" s="430">
        <v>1686.3729999999998</v>
      </c>
      <c r="AN12" s="430">
        <v>244.93748400000001</v>
      </c>
      <c r="AO12" s="431">
        <v>3777.7740000000003</v>
      </c>
      <c r="AP12" s="426">
        <f t="shared" si="7"/>
        <v>9743</v>
      </c>
      <c r="AQ12" s="427">
        <f t="shared" si="7"/>
        <v>23125</v>
      </c>
      <c r="AR12" s="428">
        <v>3403</v>
      </c>
      <c r="AS12" s="428">
        <v>13444</v>
      </c>
      <c r="AT12" s="428">
        <v>6335</v>
      </c>
      <c r="AU12" s="428">
        <v>9104</v>
      </c>
      <c r="AV12" s="428">
        <v>5</v>
      </c>
      <c r="AW12" s="428">
        <v>573</v>
      </c>
      <c r="AX12" s="428"/>
      <c r="AY12" s="432">
        <v>4</v>
      </c>
      <c r="AZ12" s="433">
        <f t="shared" si="16"/>
        <v>1085.4999799999998</v>
      </c>
      <c r="BA12" s="430">
        <f t="shared" si="8"/>
        <v>6650.5479999999998</v>
      </c>
      <c r="BB12" s="428">
        <v>1076.6326969999998</v>
      </c>
      <c r="BC12" s="428">
        <v>6490.5420000000004</v>
      </c>
      <c r="BD12" s="428">
        <v>7.6843399999999997</v>
      </c>
      <c r="BE12" s="428">
        <v>32.457999999999998</v>
      </c>
      <c r="BF12" s="428">
        <v>1.1829260000000001</v>
      </c>
      <c r="BG12" s="428">
        <v>127.53</v>
      </c>
      <c r="BH12" s="428">
        <v>0</v>
      </c>
      <c r="BI12" s="428">
        <v>0</v>
      </c>
      <c r="BJ12" s="428">
        <v>1.7E-5</v>
      </c>
      <c r="BK12" s="434">
        <v>1.7999999999999999E-2</v>
      </c>
      <c r="BL12" s="433">
        <f t="shared" si="20"/>
        <v>5443.1860000000006</v>
      </c>
      <c r="BM12" s="430">
        <f t="shared" si="20"/>
        <v>15006.136999999999</v>
      </c>
      <c r="BN12" s="428">
        <v>5162.3289999999997</v>
      </c>
      <c r="BO12" s="428">
        <v>13749.27</v>
      </c>
      <c r="BP12" s="428">
        <v>224.14899999999997</v>
      </c>
      <c r="BQ12" s="428">
        <v>227.773</v>
      </c>
      <c r="BR12" s="428">
        <v>2.8679999999999999</v>
      </c>
      <c r="BS12" s="428">
        <v>207.65899999999999</v>
      </c>
      <c r="BT12" s="428">
        <v>0</v>
      </c>
      <c r="BU12" s="428">
        <v>0</v>
      </c>
      <c r="BV12" s="428">
        <v>53.839999999999996</v>
      </c>
      <c r="BW12" s="432">
        <v>821.43500000000006</v>
      </c>
      <c r="BX12" s="433">
        <f t="shared" si="10"/>
        <v>7982.1599999999989</v>
      </c>
      <c r="BY12" s="430">
        <f t="shared" si="10"/>
        <v>16421.932000000001</v>
      </c>
      <c r="BZ12" s="435">
        <v>7533.3389999999999</v>
      </c>
      <c r="CA12" s="435">
        <v>15686.035</v>
      </c>
      <c r="CB12" s="435">
        <v>414.50900000000001</v>
      </c>
      <c r="CC12" s="435">
        <v>328.57799999999997</v>
      </c>
      <c r="CD12" s="441">
        <v>1.9629999999999999</v>
      </c>
      <c r="CE12" s="435">
        <v>155.17000000000002</v>
      </c>
      <c r="CF12" s="435">
        <v>0.69</v>
      </c>
      <c r="CG12" s="435">
        <v>4.08</v>
      </c>
      <c r="CH12" s="435">
        <v>31.658999999999999</v>
      </c>
      <c r="CI12" s="436">
        <v>248.06899999999999</v>
      </c>
      <c r="CJ12" s="433">
        <f t="shared" si="18"/>
        <v>10197.215</v>
      </c>
      <c r="CK12" s="430">
        <f t="shared" si="18"/>
        <v>22427.276999999998</v>
      </c>
      <c r="CL12" s="435">
        <v>7733.652000000001</v>
      </c>
      <c r="CM12" s="435">
        <v>19054.532999999999</v>
      </c>
      <c r="CN12" s="435">
        <v>2361.4320000000002</v>
      </c>
      <c r="CO12" s="435">
        <v>1961.528</v>
      </c>
      <c r="CP12" s="441">
        <v>3.9359999999999999</v>
      </c>
      <c r="CQ12" s="435">
        <v>314.10500000000002</v>
      </c>
      <c r="CR12" s="435">
        <v>0</v>
      </c>
      <c r="CS12" s="435">
        <v>0</v>
      </c>
      <c r="CT12" s="435">
        <v>98.195000000000007</v>
      </c>
      <c r="CU12" s="436">
        <v>1097.1110000000001</v>
      </c>
      <c r="CV12" s="433">
        <f t="shared" si="11"/>
        <v>11955.837000000001</v>
      </c>
      <c r="CW12" s="430">
        <f t="shared" si="19"/>
        <v>32694.621999999996</v>
      </c>
      <c r="CX12" s="437">
        <v>8522.8819999999996</v>
      </c>
      <c r="CY12" s="437">
        <v>25365.338999999993</v>
      </c>
      <c r="CZ12" s="437">
        <v>3344.2150000000001</v>
      </c>
      <c r="DA12" s="437">
        <v>6146.0779999999995</v>
      </c>
      <c r="DB12" s="437">
        <v>4.2719999999999994</v>
      </c>
      <c r="DC12" s="437">
        <v>305.23999999999995</v>
      </c>
      <c r="DD12" s="437">
        <v>17.411999999999999</v>
      </c>
      <c r="DE12" s="437">
        <v>67.929999999999993</v>
      </c>
      <c r="DF12" s="437">
        <v>67.056000000000012</v>
      </c>
      <c r="DG12" s="438">
        <v>810.03500000000008</v>
      </c>
      <c r="DH12" s="439">
        <f t="shared" si="12"/>
        <v>167066.12642300004</v>
      </c>
      <c r="DI12" s="435">
        <f t="shared" si="12"/>
        <v>263113.69199999998</v>
      </c>
      <c r="DJ12" s="435">
        <f t="shared" si="13"/>
        <v>57361.471935000001</v>
      </c>
      <c r="DK12" s="435">
        <f t="shared" si="13"/>
        <v>165855.75099999999</v>
      </c>
      <c r="DL12" s="435">
        <f t="shared" si="13"/>
        <v>108995.17934500001</v>
      </c>
      <c r="DM12" s="435">
        <f t="shared" si="13"/>
        <v>82748.118000000002</v>
      </c>
      <c r="DN12" s="435">
        <f t="shared" si="13"/>
        <v>114.63266999999998</v>
      </c>
      <c r="DO12" s="435">
        <f t="shared" si="13"/>
        <v>7245.5119999999988</v>
      </c>
      <c r="DP12" s="435">
        <f t="shared" si="14"/>
        <v>18.102</v>
      </c>
      <c r="DQ12" s="435">
        <f t="shared" si="14"/>
        <v>72.009999999999991</v>
      </c>
      <c r="DR12" s="435">
        <f t="shared" si="15"/>
        <v>576.74047299999995</v>
      </c>
      <c r="DS12" s="436">
        <f t="shared" si="15"/>
        <v>7192.3010000000013</v>
      </c>
      <c r="DT12" s="153"/>
      <c r="DU12" s="424"/>
      <c r="DV12" s="424"/>
      <c r="DW12" s="424"/>
    </row>
    <row r="13" spans="1:127" ht="14.55" x14ac:dyDescent="0.35">
      <c r="A13" s="425" t="s">
        <v>109</v>
      </c>
      <c r="B13" s="426">
        <f t="shared" si="3"/>
        <v>128054.042</v>
      </c>
      <c r="C13" s="427">
        <f t="shared" si="3"/>
        <v>263956.69699999999</v>
      </c>
      <c r="D13" s="428">
        <v>26326.744000000024</v>
      </c>
      <c r="E13" s="428">
        <v>188095.98500000002</v>
      </c>
      <c r="F13" s="428">
        <v>101607.49599999998</v>
      </c>
      <c r="G13" s="428">
        <v>51570.303</v>
      </c>
      <c r="H13" s="428">
        <v>83.693000000000012</v>
      </c>
      <c r="I13" s="428">
        <v>7407.2830000000004</v>
      </c>
      <c r="J13" s="427">
        <v>36.109000000000002</v>
      </c>
      <c r="K13" s="429">
        <v>16883.126</v>
      </c>
      <c r="L13" s="426">
        <f t="shared" si="4"/>
        <v>169081.9993</v>
      </c>
      <c r="M13" s="427">
        <f t="shared" si="4"/>
        <v>215350.62499999997</v>
      </c>
      <c r="N13" s="430">
        <v>28110.940140000002</v>
      </c>
      <c r="O13" s="430">
        <v>161420.46099999998</v>
      </c>
      <c r="P13" s="430">
        <v>140313.92358999999</v>
      </c>
      <c r="Q13" s="430">
        <v>47171.981</v>
      </c>
      <c r="R13" s="430">
        <v>45.781630000000007</v>
      </c>
      <c r="S13" s="430">
        <v>2739.107</v>
      </c>
      <c r="T13" s="430">
        <v>611.35393999999997</v>
      </c>
      <c r="U13" s="431">
        <v>4019.0760000000005</v>
      </c>
      <c r="V13" s="426">
        <f t="shared" si="5"/>
        <v>354185.45910299994</v>
      </c>
      <c r="W13" s="427">
        <f t="shared" si="5"/>
        <v>238908.60699999996</v>
      </c>
      <c r="X13" s="430">
        <v>54270.915875999999</v>
      </c>
      <c r="Y13" s="430">
        <v>172142.80699999997</v>
      </c>
      <c r="Z13" s="430">
        <v>299035.73873799993</v>
      </c>
      <c r="AA13" s="430">
        <v>59374.408000000003</v>
      </c>
      <c r="AB13" s="430">
        <v>27.563380999999996</v>
      </c>
      <c r="AC13" s="430">
        <v>1465.854</v>
      </c>
      <c r="AD13" s="430">
        <v>851.24110799999994</v>
      </c>
      <c r="AE13" s="431">
        <v>5925.5380000000005</v>
      </c>
      <c r="AF13" s="426">
        <f t="shared" si="6"/>
        <v>252381.23927100003</v>
      </c>
      <c r="AG13" s="427">
        <f t="shared" si="6"/>
        <v>246319.527</v>
      </c>
      <c r="AH13" s="430">
        <v>34082.410466999994</v>
      </c>
      <c r="AI13" s="430">
        <v>197763.07</v>
      </c>
      <c r="AJ13" s="430">
        <v>217869.05144500002</v>
      </c>
      <c r="AK13" s="430">
        <v>42491.175000000003</v>
      </c>
      <c r="AL13" s="430">
        <v>32.990497000000005</v>
      </c>
      <c r="AM13" s="430">
        <v>2352.261</v>
      </c>
      <c r="AN13" s="430">
        <v>396.78686199999993</v>
      </c>
      <c r="AO13" s="431">
        <v>3713.0210000000002</v>
      </c>
      <c r="AP13" s="426">
        <f t="shared" si="7"/>
        <v>307233</v>
      </c>
      <c r="AQ13" s="427">
        <f t="shared" si="7"/>
        <v>302433</v>
      </c>
      <c r="AR13" s="428">
        <v>32970</v>
      </c>
      <c r="AS13" s="428">
        <v>247424</v>
      </c>
      <c r="AT13" s="428">
        <v>274187</v>
      </c>
      <c r="AU13" s="428">
        <v>51481</v>
      </c>
      <c r="AV13" s="428">
        <v>33</v>
      </c>
      <c r="AW13" s="428">
        <v>2549</v>
      </c>
      <c r="AX13" s="428">
        <v>43</v>
      </c>
      <c r="AY13" s="432">
        <v>979</v>
      </c>
      <c r="AZ13" s="433">
        <f t="shared" si="16"/>
        <v>354019.36024700012</v>
      </c>
      <c r="BA13" s="430">
        <f t="shared" si="8"/>
        <v>307055.63800000004</v>
      </c>
      <c r="BB13" s="428">
        <v>38764.552886000107</v>
      </c>
      <c r="BC13" s="428">
        <v>236198.68899999998</v>
      </c>
      <c r="BD13" s="428">
        <v>315208.70129200001</v>
      </c>
      <c r="BE13" s="428">
        <v>67348.191999999995</v>
      </c>
      <c r="BF13" s="428">
        <v>33.466308000000005</v>
      </c>
      <c r="BG13" s="428">
        <v>3228.0540000000001</v>
      </c>
      <c r="BH13" s="428">
        <v>11.894549999999999</v>
      </c>
      <c r="BI13" s="428">
        <v>159.48699999999999</v>
      </c>
      <c r="BJ13" s="428">
        <v>0.74521100000000007</v>
      </c>
      <c r="BK13" s="434">
        <v>121.21599999999999</v>
      </c>
      <c r="BL13" s="433">
        <f t="shared" si="20"/>
        <v>234810.09700000001</v>
      </c>
      <c r="BM13" s="430">
        <f t="shared" si="20"/>
        <v>295903.75099999981</v>
      </c>
      <c r="BN13" s="428">
        <v>33907.300000000017</v>
      </c>
      <c r="BO13" s="428">
        <v>229905.03399999978</v>
      </c>
      <c r="BP13" s="428">
        <v>200873.84899999999</v>
      </c>
      <c r="BQ13" s="428">
        <v>63171.305999999997</v>
      </c>
      <c r="BR13" s="428">
        <v>27.411000000000001</v>
      </c>
      <c r="BS13" s="428">
        <v>2717.7840000000001</v>
      </c>
      <c r="BT13" s="428">
        <v>0.81500000000000006</v>
      </c>
      <c r="BU13" s="428">
        <v>17.184000000000001</v>
      </c>
      <c r="BV13" s="428">
        <v>0.72200000000000009</v>
      </c>
      <c r="BW13" s="432">
        <v>92.443000000000012</v>
      </c>
      <c r="BX13" s="433">
        <f t="shared" si="10"/>
        <v>214161.46100000001</v>
      </c>
      <c r="BY13" s="430">
        <f t="shared" si="10"/>
        <v>305850.30599999998</v>
      </c>
      <c r="BZ13" s="435">
        <v>35303.39</v>
      </c>
      <c r="CA13" s="435">
        <v>234967.84299999999</v>
      </c>
      <c r="CB13" s="435">
        <v>176826.40100000001</v>
      </c>
      <c r="CC13" s="435">
        <v>59542.172999999995</v>
      </c>
      <c r="CD13" s="435">
        <v>30.875</v>
      </c>
      <c r="CE13" s="435">
        <v>3048.433</v>
      </c>
      <c r="CF13" s="435">
        <v>7.117</v>
      </c>
      <c r="CG13" s="435">
        <v>551.87599999999998</v>
      </c>
      <c r="CH13" s="435">
        <v>1993.6779999999999</v>
      </c>
      <c r="CI13" s="436">
        <v>7739.9809999999998</v>
      </c>
      <c r="CJ13" s="433">
        <f t="shared" si="18"/>
        <v>243837.02600000001</v>
      </c>
      <c r="CK13" s="430">
        <f t="shared" si="18"/>
        <v>337115.51500000001</v>
      </c>
      <c r="CL13" s="435">
        <v>37120.963000000003</v>
      </c>
      <c r="CM13" s="435">
        <v>251467.386</v>
      </c>
      <c r="CN13" s="435">
        <v>204916.71599999999</v>
      </c>
      <c r="CO13" s="435">
        <v>74157.214000000007</v>
      </c>
      <c r="CP13" s="435">
        <v>31.897000000000002</v>
      </c>
      <c r="CQ13" s="435">
        <v>2776.33</v>
      </c>
      <c r="CR13" s="435">
        <v>13.643000000000001</v>
      </c>
      <c r="CS13" s="435">
        <v>210.72300000000001</v>
      </c>
      <c r="CT13" s="435">
        <v>1753.8069999999998</v>
      </c>
      <c r="CU13" s="436">
        <v>8503.862000000001</v>
      </c>
      <c r="CV13" s="433">
        <f t="shared" si="11"/>
        <v>293513.28999999992</v>
      </c>
      <c r="CW13" s="430">
        <f t="shared" si="19"/>
        <v>356916.772</v>
      </c>
      <c r="CX13" s="437">
        <v>74374.577999999936</v>
      </c>
      <c r="CY13" s="437">
        <v>260325.13499999998</v>
      </c>
      <c r="CZ13" s="437">
        <v>215365.96399999998</v>
      </c>
      <c r="DA13" s="437">
        <v>83429.758000000016</v>
      </c>
      <c r="DB13" s="437">
        <v>31.227000000000011</v>
      </c>
      <c r="DC13" s="437">
        <v>4568.6560000000009</v>
      </c>
      <c r="DD13" s="437">
        <v>39.151999999999994</v>
      </c>
      <c r="DE13" s="437">
        <v>268.82</v>
      </c>
      <c r="DF13" s="437">
        <v>3702.3689999999997</v>
      </c>
      <c r="DG13" s="438">
        <v>8324.4030000000021</v>
      </c>
      <c r="DH13" s="439">
        <f t="shared" si="12"/>
        <v>2551276.9739209996</v>
      </c>
      <c r="DI13" s="435">
        <f t="shared" si="12"/>
        <v>2869810.4379999992</v>
      </c>
      <c r="DJ13" s="435">
        <f t="shared" si="13"/>
        <v>395231.79436900007</v>
      </c>
      <c r="DK13" s="435">
        <f t="shared" si="13"/>
        <v>2179710.4099999992</v>
      </c>
      <c r="DL13" s="435">
        <f t="shared" si="13"/>
        <v>2146204.8410649998</v>
      </c>
      <c r="DM13" s="435">
        <f t="shared" si="13"/>
        <v>599737.51</v>
      </c>
      <c r="DN13" s="435">
        <f t="shared" si="13"/>
        <v>377.90481600000004</v>
      </c>
      <c r="DO13" s="435">
        <f t="shared" si="13"/>
        <v>32852.762000000002</v>
      </c>
      <c r="DP13" s="435">
        <f t="shared" si="14"/>
        <v>72.621549999999985</v>
      </c>
      <c r="DQ13" s="435">
        <f t="shared" si="14"/>
        <v>1208.0899999999999</v>
      </c>
      <c r="DR13" s="435">
        <f t="shared" si="15"/>
        <v>9389.812120999999</v>
      </c>
      <c r="DS13" s="436">
        <f t="shared" si="15"/>
        <v>56301.665999999997</v>
      </c>
      <c r="DT13" s="153"/>
      <c r="DU13" s="424"/>
      <c r="DV13" s="424"/>
      <c r="DW13" s="424"/>
    </row>
    <row r="14" spans="1:127" x14ac:dyDescent="0.3">
      <c r="A14" s="425" t="s">
        <v>110</v>
      </c>
      <c r="B14" s="426">
        <f t="shared" si="3"/>
        <v>9590.8510000000006</v>
      </c>
      <c r="C14" s="427">
        <f t="shared" si="3"/>
        <v>51419.157000000007</v>
      </c>
      <c r="D14" s="428">
        <v>9413.0480000000007</v>
      </c>
      <c r="E14" s="428">
        <v>48831.436000000002</v>
      </c>
      <c r="F14" s="428">
        <v>168.50899999999999</v>
      </c>
      <c r="G14" s="428">
        <v>85.423000000000002</v>
      </c>
      <c r="H14" s="428">
        <v>9.2940000000000005</v>
      </c>
      <c r="I14" s="428">
        <v>818.96799999999996</v>
      </c>
      <c r="J14" s="427"/>
      <c r="K14" s="429">
        <v>1683.3299999999997</v>
      </c>
      <c r="L14" s="426">
        <f t="shared" si="4"/>
        <v>8914.3089199999977</v>
      </c>
      <c r="M14" s="427">
        <f t="shared" si="4"/>
        <v>49626.012000000002</v>
      </c>
      <c r="N14" s="430">
        <v>8890.4337499999983</v>
      </c>
      <c r="O14" s="430">
        <v>49149.161</v>
      </c>
      <c r="P14" s="430">
        <v>4.9493200000000002</v>
      </c>
      <c r="Q14" s="430">
        <v>28.762</v>
      </c>
      <c r="R14" s="430">
        <v>3.8108700000000004</v>
      </c>
      <c r="S14" s="430">
        <v>291.46100000000001</v>
      </c>
      <c r="T14" s="430">
        <v>15.114980000000001</v>
      </c>
      <c r="U14" s="431">
        <v>156.62799999999999</v>
      </c>
      <c r="V14" s="426">
        <f t="shared" si="5"/>
        <v>12543.047339000002</v>
      </c>
      <c r="W14" s="427">
        <f t="shared" si="5"/>
        <v>71984.551999999996</v>
      </c>
      <c r="X14" s="430">
        <v>12223.587759000002</v>
      </c>
      <c r="Y14" s="430">
        <v>70371.20199999999</v>
      </c>
      <c r="Z14" s="430">
        <v>172.7</v>
      </c>
      <c r="AA14" s="430">
        <v>115.875</v>
      </c>
      <c r="AB14" s="430">
        <v>3.9462670000000006</v>
      </c>
      <c r="AC14" s="430">
        <v>375.60599999999999</v>
      </c>
      <c r="AD14" s="430">
        <v>142.81331300000002</v>
      </c>
      <c r="AE14" s="431">
        <v>1121.8689999999999</v>
      </c>
      <c r="AF14" s="426">
        <f t="shared" si="6"/>
        <v>16876.428003000001</v>
      </c>
      <c r="AG14" s="427">
        <f t="shared" si="6"/>
        <v>82569.744999999981</v>
      </c>
      <c r="AH14" s="430">
        <v>16678.851283</v>
      </c>
      <c r="AI14" s="430">
        <v>81488.322999999989</v>
      </c>
      <c r="AJ14" s="430">
        <v>132.30000000000001</v>
      </c>
      <c r="AK14" s="430">
        <v>77.45</v>
      </c>
      <c r="AL14" s="430">
        <v>1.6858700000000002</v>
      </c>
      <c r="AM14" s="430">
        <v>287.16699999999997</v>
      </c>
      <c r="AN14" s="430">
        <v>63.590850000000003</v>
      </c>
      <c r="AO14" s="431">
        <v>716.80500000000006</v>
      </c>
      <c r="AP14" s="426">
        <f t="shared" si="7"/>
        <v>16937</v>
      </c>
      <c r="AQ14" s="427">
        <f t="shared" si="7"/>
        <v>82587</v>
      </c>
      <c r="AR14" s="428">
        <v>16749</v>
      </c>
      <c r="AS14" s="428">
        <v>81951</v>
      </c>
      <c r="AT14" s="428">
        <v>156</v>
      </c>
      <c r="AU14" s="428">
        <v>94</v>
      </c>
      <c r="AV14" s="428">
        <v>2</v>
      </c>
      <c r="AW14" s="428">
        <v>408</v>
      </c>
      <c r="AX14" s="428">
        <v>30</v>
      </c>
      <c r="AY14" s="432">
        <v>134</v>
      </c>
      <c r="AZ14" s="433">
        <f t="shared" si="16"/>
        <v>18664.447334</v>
      </c>
      <c r="BA14" s="430">
        <f t="shared" si="8"/>
        <v>87189.881000000008</v>
      </c>
      <c r="BB14" s="428">
        <v>17867.327164999999</v>
      </c>
      <c r="BC14" s="428">
        <v>84110.481</v>
      </c>
      <c r="BD14" s="428">
        <v>784.95920000000001</v>
      </c>
      <c r="BE14" s="428">
        <v>1730.6379999999999</v>
      </c>
      <c r="BF14" s="428">
        <v>6.0009689999999996</v>
      </c>
      <c r="BG14" s="428">
        <v>1240.3800000000001</v>
      </c>
      <c r="BH14" s="428">
        <v>6.16</v>
      </c>
      <c r="BI14" s="428">
        <v>105.059</v>
      </c>
      <c r="BJ14" s="440"/>
      <c r="BK14" s="434">
        <v>3.323</v>
      </c>
      <c r="BL14" s="433">
        <f t="shared" si="20"/>
        <v>22480.058000000005</v>
      </c>
      <c r="BM14" s="430">
        <f t="shared" si="20"/>
        <v>95589.511999999973</v>
      </c>
      <c r="BN14" s="428">
        <v>21744.844000000005</v>
      </c>
      <c r="BO14" s="428">
        <v>93733.52999999997</v>
      </c>
      <c r="BP14" s="428">
        <v>717.73599999999999</v>
      </c>
      <c r="BQ14" s="428">
        <v>314.67099999999999</v>
      </c>
      <c r="BR14" s="428">
        <v>17.477999999999998</v>
      </c>
      <c r="BS14" s="428">
        <v>1528.1569999999999</v>
      </c>
      <c r="BT14" s="428"/>
      <c r="BU14" s="428">
        <v>0.91500000000000004</v>
      </c>
      <c r="BV14" s="440"/>
      <c r="BW14" s="432">
        <v>12.239000000000001</v>
      </c>
      <c r="BX14" s="433">
        <f t="shared" si="10"/>
        <v>37211.218999999997</v>
      </c>
      <c r="BY14" s="430">
        <f t="shared" si="10"/>
        <v>166699.22199999998</v>
      </c>
      <c r="BZ14" s="435">
        <v>36304.087</v>
      </c>
      <c r="CA14" s="435">
        <v>162295.44099999999</v>
      </c>
      <c r="CB14" s="435">
        <v>600.79499999999996</v>
      </c>
      <c r="CC14" s="435">
        <v>334.98699999999997</v>
      </c>
      <c r="CD14" s="435">
        <v>30.721999999999998</v>
      </c>
      <c r="CE14" s="435">
        <v>3026.4650000000001</v>
      </c>
      <c r="CF14" s="435">
        <v>0</v>
      </c>
      <c r="CG14" s="435">
        <v>0</v>
      </c>
      <c r="CH14" s="435">
        <v>275.61500000000001</v>
      </c>
      <c r="CI14" s="436">
        <v>1042.329</v>
      </c>
      <c r="CJ14" s="433">
        <f t="shared" si="18"/>
        <v>32764.008999999998</v>
      </c>
      <c r="CK14" s="430">
        <f t="shared" si="18"/>
        <v>225647.94200000001</v>
      </c>
      <c r="CL14" s="435">
        <v>32424.2</v>
      </c>
      <c r="CM14" s="435">
        <v>221456.91800000001</v>
      </c>
      <c r="CN14" s="435">
        <v>128.27800000000002</v>
      </c>
      <c r="CO14" s="435">
        <v>239.26499999999999</v>
      </c>
      <c r="CP14" s="435">
        <v>12.304</v>
      </c>
      <c r="CQ14" s="435">
        <v>2375.0830000000001</v>
      </c>
      <c r="CR14" s="435">
        <v>11.894</v>
      </c>
      <c r="CS14" s="435">
        <v>167.27</v>
      </c>
      <c r="CT14" s="435">
        <v>187.333</v>
      </c>
      <c r="CU14" s="436">
        <v>1409.4059999999999</v>
      </c>
      <c r="CV14" s="433">
        <f t="shared" si="11"/>
        <v>40257.651000000042</v>
      </c>
      <c r="CW14" s="430">
        <f t="shared" si="19"/>
        <v>270095.57200000022</v>
      </c>
      <c r="CX14" s="437">
        <v>39267.60700000004</v>
      </c>
      <c r="CY14" s="437">
        <v>261813.30400000024</v>
      </c>
      <c r="CZ14" s="437">
        <v>796.87899999999991</v>
      </c>
      <c r="DA14" s="437">
        <v>6197.4030000000012</v>
      </c>
      <c r="DB14" s="437">
        <v>9.043000000000001</v>
      </c>
      <c r="DC14" s="437">
        <v>863.74999999999989</v>
      </c>
      <c r="DD14" s="437">
        <v>0.53400000000000003</v>
      </c>
      <c r="DE14" s="437">
        <v>20.240000000000002</v>
      </c>
      <c r="DF14" s="437">
        <v>183.58799999999999</v>
      </c>
      <c r="DG14" s="438">
        <v>1200.8750000000007</v>
      </c>
      <c r="DH14" s="439">
        <f t="shared" si="12"/>
        <v>216239.01959600006</v>
      </c>
      <c r="DI14" s="435">
        <f t="shared" si="12"/>
        <v>1183408.5950000002</v>
      </c>
      <c r="DJ14" s="435">
        <f t="shared" si="13"/>
        <v>211562.98595700006</v>
      </c>
      <c r="DK14" s="435">
        <f t="shared" si="13"/>
        <v>1155200.7960000003</v>
      </c>
      <c r="DL14" s="435">
        <f t="shared" si="13"/>
        <v>3663.1055200000001</v>
      </c>
      <c r="DM14" s="435">
        <f t="shared" si="13"/>
        <v>9218.474000000002</v>
      </c>
      <c r="DN14" s="435">
        <f t="shared" si="13"/>
        <v>96.284976</v>
      </c>
      <c r="DO14" s="435">
        <f t="shared" si="13"/>
        <v>11215.037</v>
      </c>
      <c r="DP14" s="435">
        <f t="shared" si="14"/>
        <v>18.588000000000001</v>
      </c>
      <c r="DQ14" s="435">
        <f t="shared" si="14"/>
        <v>293.48400000000004</v>
      </c>
      <c r="DR14" s="435">
        <f t="shared" si="15"/>
        <v>898.05514299999993</v>
      </c>
      <c r="DS14" s="436">
        <f t="shared" si="15"/>
        <v>7480.8040000000001</v>
      </c>
      <c r="DT14" s="153"/>
      <c r="DU14" s="424"/>
      <c r="DV14" s="424"/>
      <c r="DW14" s="424"/>
    </row>
    <row r="15" spans="1:127" x14ac:dyDescent="0.3">
      <c r="A15" s="425" t="s">
        <v>111</v>
      </c>
      <c r="B15" s="426">
        <f t="shared" si="3"/>
        <v>9856.5960000000014</v>
      </c>
      <c r="C15" s="427">
        <f t="shared" si="3"/>
        <v>25840.098000000002</v>
      </c>
      <c r="D15" s="428">
        <v>7587.2450000000008</v>
      </c>
      <c r="E15" s="428">
        <v>24254.091</v>
      </c>
      <c r="F15" s="428">
        <v>2267.913</v>
      </c>
      <c r="G15" s="428">
        <v>1162.9849999999999</v>
      </c>
      <c r="H15" s="428">
        <v>1.4379999999999999</v>
      </c>
      <c r="I15" s="428">
        <v>101.90799999999999</v>
      </c>
      <c r="J15" s="427"/>
      <c r="K15" s="429">
        <v>321.11399999999998</v>
      </c>
      <c r="L15" s="426">
        <f t="shared" si="4"/>
        <v>4312.8806020000002</v>
      </c>
      <c r="M15" s="427">
        <f t="shared" si="4"/>
        <v>14612.38</v>
      </c>
      <c r="N15" s="430">
        <v>4250.1396600000007</v>
      </c>
      <c r="O15" s="430">
        <v>14430.002</v>
      </c>
      <c r="P15" s="430">
        <v>59.170999999999999</v>
      </c>
      <c r="Q15" s="430">
        <v>66.551999999999992</v>
      </c>
      <c r="R15" s="430">
        <v>2.7160220000000002</v>
      </c>
      <c r="S15" s="430">
        <v>99.123000000000005</v>
      </c>
      <c r="T15" s="430">
        <v>0.85392000000000001</v>
      </c>
      <c r="U15" s="431">
        <v>16.702999999999999</v>
      </c>
      <c r="V15" s="426">
        <f t="shared" si="5"/>
        <v>5350.0293419999989</v>
      </c>
      <c r="W15" s="427">
        <f t="shared" si="5"/>
        <v>21643.433999999997</v>
      </c>
      <c r="X15" s="430">
        <v>5220.4858249999997</v>
      </c>
      <c r="Y15" s="430">
        <v>21235.924999999999</v>
      </c>
      <c r="Z15" s="430">
        <v>76.972000000000008</v>
      </c>
      <c r="AA15" s="430">
        <v>75.804000000000002</v>
      </c>
      <c r="AB15" s="430">
        <v>2.5234549999999998</v>
      </c>
      <c r="AC15" s="430">
        <v>93.278999999999996</v>
      </c>
      <c r="AD15" s="430">
        <v>50.048061999999994</v>
      </c>
      <c r="AE15" s="431">
        <v>238.42600000000002</v>
      </c>
      <c r="AF15" s="426">
        <f t="shared" si="6"/>
        <v>7940.4782169999999</v>
      </c>
      <c r="AG15" s="427">
        <f t="shared" si="6"/>
        <v>23751.608000000004</v>
      </c>
      <c r="AH15" s="430">
        <v>5125.8964809999998</v>
      </c>
      <c r="AI15" s="430">
        <v>21967.180000000004</v>
      </c>
      <c r="AJ15" s="430">
        <v>2542.3224999999998</v>
      </c>
      <c r="AK15" s="430">
        <v>1448.9590000000001</v>
      </c>
      <c r="AL15" s="430">
        <v>3.6004079999999998</v>
      </c>
      <c r="AM15" s="430">
        <v>122.373</v>
      </c>
      <c r="AN15" s="430">
        <v>268.65882800000003</v>
      </c>
      <c r="AO15" s="431">
        <v>213.096</v>
      </c>
      <c r="AP15" s="426">
        <f t="shared" si="7"/>
        <v>13767</v>
      </c>
      <c r="AQ15" s="427">
        <f t="shared" si="7"/>
        <v>38342</v>
      </c>
      <c r="AR15" s="428">
        <v>7116</v>
      </c>
      <c r="AS15" s="428">
        <v>26038</v>
      </c>
      <c r="AT15" s="428">
        <v>6650</v>
      </c>
      <c r="AU15" s="428">
        <v>12024</v>
      </c>
      <c r="AV15" s="428">
        <v>1</v>
      </c>
      <c r="AW15" s="428">
        <v>277</v>
      </c>
      <c r="AX15" s="428"/>
      <c r="AY15" s="432">
        <v>3</v>
      </c>
      <c r="AZ15" s="433">
        <f t="shared" si="16"/>
        <v>9264.714347000001</v>
      </c>
      <c r="BA15" s="430">
        <f t="shared" si="8"/>
        <v>28029.361000000001</v>
      </c>
      <c r="BB15" s="428">
        <v>7773.5085370000006</v>
      </c>
      <c r="BC15" s="428">
        <v>25590.798000000003</v>
      </c>
      <c r="BD15" s="428">
        <v>1488.3774470000001</v>
      </c>
      <c r="BE15" s="428">
        <v>2259.6620000000003</v>
      </c>
      <c r="BF15" s="428">
        <v>2.7732829999999997</v>
      </c>
      <c r="BG15" s="428">
        <v>177.405</v>
      </c>
      <c r="BH15" s="428">
        <v>5.5079999999999997E-2</v>
      </c>
      <c r="BI15" s="428">
        <v>3.5999999999999997E-2</v>
      </c>
      <c r="BJ15" s="440"/>
      <c r="BK15" s="434">
        <v>1.46</v>
      </c>
      <c r="BL15" s="433">
        <f t="shared" si="20"/>
        <v>7675.5559999999987</v>
      </c>
      <c r="BM15" s="430">
        <f t="shared" si="20"/>
        <v>25941.07699999999</v>
      </c>
      <c r="BN15" s="428">
        <v>6901.7529999999979</v>
      </c>
      <c r="BO15" s="428">
        <v>25620.730999999992</v>
      </c>
      <c r="BP15" s="428">
        <v>772.93499999999995</v>
      </c>
      <c r="BQ15" s="428">
        <v>264.58199999999999</v>
      </c>
      <c r="BR15" s="428">
        <v>0.86799999999999999</v>
      </c>
      <c r="BS15" s="428">
        <v>54.981999999999999</v>
      </c>
      <c r="BT15" s="428"/>
      <c r="BU15" s="428">
        <v>0.78200000000000003</v>
      </c>
      <c r="BV15" s="440"/>
      <c r="BW15" s="443"/>
      <c r="BX15" s="433">
        <f t="shared" si="10"/>
        <v>7000.5540000000001</v>
      </c>
      <c r="BY15" s="430">
        <f t="shared" si="10"/>
        <v>26192.307999999997</v>
      </c>
      <c r="BZ15" s="435">
        <v>6662.8240000000005</v>
      </c>
      <c r="CA15" s="435">
        <v>25394.266</v>
      </c>
      <c r="CB15" s="435">
        <v>53.079000000000008</v>
      </c>
      <c r="CC15" s="435">
        <v>59.591999999999999</v>
      </c>
      <c r="CD15" s="435">
        <v>1.169</v>
      </c>
      <c r="CE15" s="435">
        <v>65.334000000000003</v>
      </c>
      <c r="CF15" s="435">
        <v>0</v>
      </c>
      <c r="CG15" s="435">
        <v>6.4000000000000001E-2</v>
      </c>
      <c r="CH15" s="435">
        <v>283.48199999999997</v>
      </c>
      <c r="CI15" s="436">
        <v>673.05200000000002</v>
      </c>
      <c r="CJ15" s="433">
        <f t="shared" si="18"/>
        <v>8571.8860000000004</v>
      </c>
      <c r="CK15" s="430">
        <f t="shared" si="18"/>
        <v>29796.989999999998</v>
      </c>
      <c r="CL15" s="435">
        <v>7358.6239999999998</v>
      </c>
      <c r="CM15" s="435">
        <v>27878.65</v>
      </c>
      <c r="CN15" s="435">
        <v>1090.7090000000001</v>
      </c>
      <c r="CO15" s="435">
        <v>950.28499999999997</v>
      </c>
      <c r="CP15" s="435">
        <v>2.1259999999999999</v>
      </c>
      <c r="CQ15" s="435">
        <v>86.224000000000004</v>
      </c>
      <c r="CR15" s="435">
        <v>12.577</v>
      </c>
      <c r="CS15" s="435">
        <v>27.265000000000001</v>
      </c>
      <c r="CT15" s="435">
        <v>107.85000000000001</v>
      </c>
      <c r="CU15" s="436">
        <v>854.56600000000003</v>
      </c>
      <c r="CV15" s="433">
        <f t="shared" si="11"/>
        <v>25859.276999999998</v>
      </c>
      <c r="CW15" s="430">
        <f t="shared" si="19"/>
        <v>63111.383999999998</v>
      </c>
      <c r="CX15" s="437">
        <v>13579.102000000001</v>
      </c>
      <c r="CY15" s="437">
        <v>49281.43499999999</v>
      </c>
      <c r="CZ15" s="437">
        <v>12076.565999999999</v>
      </c>
      <c r="DA15" s="437">
        <v>12905.484</v>
      </c>
      <c r="DB15" s="437">
        <v>1.9410000000000003</v>
      </c>
      <c r="DC15" s="437">
        <v>119.88300000000001</v>
      </c>
      <c r="DD15" s="437">
        <v>2.1619999999999999</v>
      </c>
      <c r="DE15" s="437">
        <v>15.661000000000001</v>
      </c>
      <c r="DF15" s="437">
        <v>199.50599999999991</v>
      </c>
      <c r="DG15" s="438">
        <v>788.92100000000016</v>
      </c>
      <c r="DH15" s="439">
        <f t="shared" si="12"/>
        <v>99598.971508000002</v>
      </c>
      <c r="DI15" s="435">
        <f t="shared" si="12"/>
        <v>297260.64</v>
      </c>
      <c r="DJ15" s="435">
        <f t="shared" si="13"/>
        <v>71575.578502999997</v>
      </c>
      <c r="DK15" s="435">
        <f t="shared" si="13"/>
        <v>261691.07800000001</v>
      </c>
      <c r="DL15" s="435">
        <f t="shared" si="13"/>
        <v>27078.044946999999</v>
      </c>
      <c r="DM15" s="435">
        <f t="shared" si="13"/>
        <v>31217.904999999999</v>
      </c>
      <c r="DN15" s="435">
        <f t="shared" si="13"/>
        <v>20.155168</v>
      </c>
      <c r="DO15" s="435">
        <f t="shared" si="13"/>
        <v>1197.511</v>
      </c>
      <c r="DP15" s="435">
        <f t="shared" si="14"/>
        <v>14.794080000000001</v>
      </c>
      <c r="DQ15" s="435">
        <f t="shared" si="14"/>
        <v>43.808000000000007</v>
      </c>
      <c r="DR15" s="435">
        <f t="shared" si="15"/>
        <v>910.39880999999991</v>
      </c>
      <c r="DS15" s="436">
        <f t="shared" si="15"/>
        <v>3110.3380000000006</v>
      </c>
      <c r="DT15" s="153"/>
      <c r="DU15" s="424"/>
      <c r="DV15" s="424"/>
      <c r="DW15" s="424"/>
    </row>
    <row r="16" spans="1:127" ht="14.55" x14ac:dyDescent="0.35">
      <c r="A16" s="425" t="s">
        <v>79</v>
      </c>
      <c r="B16" s="426">
        <f t="shared" si="3"/>
        <v>11670858.954999998</v>
      </c>
      <c r="C16" s="427">
        <f t="shared" si="3"/>
        <v>9697262.4049999993</v>
      </c>
      <c r="D16" s="428">
        <v>9487010.4589999989</v>
      </c>
      <c r="E16" s="428">
        <v>8490333.061999999</v>
      </c>
      <c r="F16" s="428">
        <v>1579463.9889999998</v>
      </c>
      <c r="G16" s="428">
        <v>570136.15699999989</v>
      </c>
      <c r="H16" s="428">
        <v>195.50899999999999</v>
      </c>
      <c r="I16" s="428">
        <v>11699.568999999998</v>
      </c>
      <c r="J16" s="427">
        <v>604188.99800000002</v>
      </c>
      <c r="K16" s="429">
        <v>625093.61699999997</v>
      </c>
      <c r="L16" s="426">
        <f t="shared" si="4"/>
        <v>8757374.3321379907</v>
      </c>
      <c r="M16" s="427">
        <f t="shared" si="4"/>
        <v>7583617.8320000088</v>
      </c>
      <c r="N16" s="430">
        <v>7735325.5567019898</v>
      </c>
      <c r="O16" s="430">
        <v>7064148.6420000093</v>
      </c>
      <c r="P16" s="430">
        <v>740328.30739999993</v>
      </c>
      <c r="Q16" s="430">
        <v>309687.58899999992</v>
      </c>
      <c r="R16" s="430">
        <v>1581.98822</v>
      </c>
      <c r="S16" s="430">
        <v>21072.974999999999</v>
      </c>
      <c r="T16" s="430">
        <v>280138.47981599998</v>
      </c>
      <c r="U16" s="431">
        <v>188708.62599999999</v>
      </c>
      <c r="V16" s="426">
        <f t="shared" si="5"/>
        <v>9318405.4113280084</v>
      </c>
      <c r="W16" s="427">
        <f t="shared" si="5"/>
        <v>8691022.6270000022</v>
      </c>
      <c r="X16" s="430">
        <v>8115439.334809009</v>
      </c>
      <c r="Y16" s="430">
        <v>7931690.5269999998</v>
      </c>
      <c r="Z16" s="430">
        <v>820165.75504399999</v>
      </c>
      <c r="AA16" s="430">
        <v>469840.89800000004</v>
      </c>
      <c r="AB16" s="430">
        <v>271.935428</v>
      </c>
      <c r="AC16" s="430">
        <v>81151.869000000006</v>
      </c>
      <c r="AD16" s="430">
        <v>382528.38604699983</v>
      </c>
      <c r="AE16" s="431">
        <v>208339.33300000004</v>
      </c>
      <c r="AF16" s="426">
        <f t="shared" si="6"/>
        <v>9157294.8904760107</v>
      </c>
      <c r="AG16" s="427">
        <f t="shared" si="6"/>
        <v>9420959.5470000021</v>
      </c>
      <c r="AH16" s="430">
        <v>8017445.9634710103</v>
      </c>
      <c r="AI16" s="430">
        <v>8511010.0870000012</v>
      </c>
      <c r="AJ16" s="430">
        <v>893277.69740400009</v>
      </c>
      <c r="AK16" s="430">
        <v>623932.86500000011</v>
      </c>
      <c r="AL16" s="430">
        <v>862.64650099999994</v>
      </c>
      <c r="AM16" s="430">
        <v>101692.216</v>
      </c>
      <c r="AN16" s="430">
        <v>245708.58309999993</v>
      </c>
      <c r="AO16" s="431">
        <v>184324.37899999999</v>
      </c>
      <c r="AP16" s="426">
        <f t="shared" si="7"/>
        <v>9196834</v>
      </c>
      <c r="AQ16" s="427">
        <f t="shared" si="7"/>
        <v>9542152</v>
      </c>
      <c r="AR16" s="428">
        <v>8144699</v>
      </c>
      <c r="AS16" s="428">
        <v>8775446</v>
      </c>
      <c r="AT16" s="428">
        <v>976472</v>
      </c>
      <c r="AU16" s="428">
        <v>638237</v>
      </c>
      <c r="AV16" s="428">
        <v>927</v>
      </c>
      <c r="AW16" s="428">
        <v>83613</v>
      </c>
      <c r="AX16" s="428">
        <v>74736</v>
      </c>
      <c r="AY16" s="432">
        <v>44856</v>
      </c>
      <c r="AZ16" s="433">
        <f t="shared" si="16"/>
        <v>11212699.83009002</v>
      </c>
      <c r="BA16" s="430">
        <f t="shared" si="8"/>
        <v>10476688.259000018</v>
      </c>
      <c r="BB16" s="428">
        <v>9401173.3476650193</v>
      </c>
      <c r="BC16" s="428">
        <v>9340714.1790000182</v>
      </c>
      <c r="BD16" s="428">
        <v>1701576.749208</v>
      </c>
      <c r="BE16" s="428">
        <v>1047101.464</v>
      </c>
      <c r="BF16" s="428">
        <v>733.53301199999999</v>
      </c>
      <c r="BG16" s="428">
        <v>58058.811000000002</v>
      </c>
      <c r="BH16" s="428">
        <v>108807.26839999999</v>
      </c>
      <c r="BI16" s="428">
        <v>26338.991999999998</v>
      </c>
      <c r="BJ16" s="428">
        <v>408.931805</v>
      </c>
      <c r="BK16" s="434">
        <v>4474.8130000000001</v>
      </c>
      <c r="BL16" s="433">
        <f t="shared" si="20"/>
        <v>10777056.665000001</v>
      </c>
      <c r="BM16" s="430">
        <f t="shared" si="20"/>
        <v>10553386.868000016</v>
      </c>
      <c r="BN16" s="428">
        <v>9516378.909</v>
      </c>
      <c r="BO16" s="428">
        <v>9768773.9260000177</v>
      </c>
      <c r="BP16" s="428">
        <v>1126837.9299999995</v>
      </c>
      <c r="BQ16" s="428">
        <v>662079.22399999993</v>
      </c>
      <c r="BR16" s="428">
        <v>685.21799999999985</v>
      </c>
      <c r="BS16" s="428">
        <v>86880.068999999959</v>
      </c>
      <c r="BT16" s="428">
        <v>124575.87700000002</v>
      </c>
      <c r="BU16" s="428">
        <v>28604.916000000001</v>
      </c>
      <c r="BV16" s="428">
        <v>8578.7309999999979</v>
      </c>
      <c r="BW16" s="432">
        <v>7048.7329999999993</v>
      </c>
      <c r="BX16" s="433">
        <f t="shared" si="10"/>
        <v>12006835.712000029</v>
      </c>
      <c r="BY16" s="430">
        <f t="shared" si="10"/>
        <v>12467279.644000012</v>
      </c>
      <c r="BZ16" s="435">
        <v>9851915.5880000293</v>
      </c>
      <c r="CA16" s="435">
        <v>11019775.671000011</v>
      </c>
      <c r="CB16" s="435">
        <v>1389788.9980000001</v>
      </c>
      <c r="CC16" s="435">
        <v>563725.03</v>
      </c>
      <c r="CD16" s="435">
        <v>824.40800000000002</v>
      </c>
      <c r="CE16" s="435">
        <v>83949.739000000118</v>
      </c>
      <c r="CF16" s="435">
        <v>164283.55600000001</v>
      </c>
      <c r="CG16" s="435">
        <v>45679.226000000002</v>
      </c>
      <c r="CH16" s="435">
        <v>600023.16200000001</v>
      </c>
      <c r="CI16" s="436">
        <v>754149.97800000105</v>
      </c>
      <c r="CJ16" s="433">
        <f t="shared" si="18"/>
        <v>11862840.196</v>
      </c>
      <c r="CK16" s="430">
        <f t="shared" si="18"/>
        <v>12938292.757999999</v>
      </c>
      <c r="CL16" s="435">
        <v>9414709.4059999995</v>
      </c>
      <c r="CM16" s="435">
        <v>11449696.586999999</v>
      </c>
      <c r="CN16" s="435">
        <v>1784181.9790000001</v>
      </c>
      <c r="CO16" s="435">
        <v>605933.28399999999</v>
      </c>
      <c r="CP16" s="435">
        <v>491.536</v>
      </c>
      <c r="CQ16" s="435">
        <v>108052.39</v>
      </c>
      <c r="CR16" s="435">
        <v>179600.27199999997</v>
      </c>
      <c r="CS16" s="435">
        <v>51519.487000000001</v>
      </c>
      <c r="CT16" s="435">
        <v>483857.00299999997</v>
      </c>
      <c r="CU16" s="436">
        <v>723091.00999999989</v>
      </c>
      <c r="CV16" s="433">
        <f t="shared" si="11"/>
        <v>12241150.263000103</v>
      </c>
      <c r="CW16" s="430">
        <f t="shared" si="19"/>
        <v>13860725.003999973</v>
      </c>
      <c r="CX16" s="437">
        <v>9765090.5420001037</v>
      </c>
      <c r="CY16" s="437">
        <v>12161452.632999973</v>
      </c>
      <c r="CZ16" s="437">
        <v>1810453.7839999998</v>
      </c>
      <c r="DA16" s="437">
        <v>786245.9040000001</v>
      </c>
      <c r="DB16" s="437">
        <v>522.12300000000016</v>
      </c>
      <c r="DC16" s="437">
        <v>79063.064999999988</v>
      </c>
      <c r="DD16" s="437">
        <v>131250.49699999997</v>
      </c>
      <c r="DE16" s="437">
        <v>54939.814999999995</v>
      </c>
      <c r="DF16" s="437">
        <v>533833.31699999957</v>
      </c>
      <c r="DG16" s="438">
        <v>779023.58699999936</v>
      </c>
      <c r="DH16" s="439">
        <f t="shared" si="12"/>
        <v>106201350.25503217</v>
      </c>
      <c r="DI16" s="435">
        <f t="shared" si="12"/>
        <v>105231386.94400002</v>
      </c>
      <c r="DJ16" s="435">
        <f t="shared" si="13"/>
        <v>89449188.106647164</v>
      </c>
      <c r="DK16" s="435">
        <f t="shared" si="13"/>
        <v>94513041.31400001</v>
      </c>
      <c r="DL16" s="435">
        <f t="shared" si="13"/>
        <v>12822547.189056</v>
      </c>
      <c r="DM16" s="435">
        <f t="shared" si="13"/>
        <v>6276919.415000001</v>
      </c>
      <c r="DN16" s="435">
        <f t="shared" si="13"/>
        <v>7095.8971610000008</v>
      </c>
      <c r="DO16" s="435">
        <f t="shared" si="13"/>
        <v>715233.7030000001</v>
      </c>
      <c r="DP16" s="435">
        <f t="shared" si="14"/>
        <v>708517.47039999999</v>
      </c>
      <c r="DQ16" s="435">
        <f t="shared" si="14"/>
        <v>207082.43599999999</v>
      </c>
      <c r="DR16" s="435">
        <f t="shared" si="15"/>
        <v>3214001.5917679993</v>
      </c>
      <c r="DS16" s="436">
        <f t="shared" si="15"/>
        <v>3519110.0760000004</v>
      </c>
      <c r="DT16" s="153"/>
      <c r="DU16" s="424"/>
      <c r="DV16" s="424"/>
      <c r="DW16" s="424"/>
    </row>
    <row r="17" spans="1:127" x14ac:dyDescent="0.3">
      <c r="A17" s="425" t="s">
        <v>112</v>
      </c>
      <c r="B17" s="426">
        <f t="shared" si="3"/>
        <v>8864.5740000000005</v>
      </c>
      <c r="C17" s="427">
        <f t="shared" si="3"/>
        <v>15866.951000000001</v>
      </c>
      <c r="D17" s="428">
        <v>4266.6549999999997</v>
      </c>
      <c r="E17" s="428">
        <v>9872.3220000000001</v>
      </c>
      <c r="F17" s="428">
        <v>4593.1410000000005</v>
      </c>
      <c r="G17" s="428">
        <v>5192.5640000000003</v>
      </c>
      <c r="H17" s="428">
        <v>2.1430000000000002</v>
      </c>
      <c r="I17" s="428">
        <v>288.22200000000004</v>
      </c>
      <c r="J17" s="427">
        <v>2.6349999999999998</v>
      </c>
      <c r="K17" s="429">
        <v>513.84299999999996</v>
      </c>
      <c r="L17" s="426">
        <f t="shared" si="4"/>
        <v>7961.10959</v>
      </c>
      <c r="M17" s="427">
        <f t="shared" si="4"/>
        <v>9701.4770000000008</v>
      </c>
      <c r="N17" s="430">
        <v>2322.1860799999999</v>
      </c>
      <c r="O17" s="430">
        <v>6603.7810000000009</v>
      </c>
      <c r="P17" s="430">
        <v>5622.6031599999997</v>
      </c>
      <c r="Q17" s="430">
        <v>2842.3679999999999</v>
      </c>
      <c r="R17" s="430">
        <v>1.9012800000000001</v>
      </c>
      <c r="S17" s="430">
        <v>89.492999999999995</v>
      </c>
      <c r="T17" s="430">
        <v>14.41907</v>
      </c>
      <c r="U17" s="431">
        <v>165.83500000000001</v>
      </c>
      <c r="V17" s="426">
        <f t="shared" si="5"/>
        <v>8856.9544430000005</v>
      </c>
      <c r="W17" s="427">
        <f t="shared" si="5"/>
        <v>14404.922</v>
      </c>
      <c r="X17" s="430">
        <v>3025.9124969999998</v>
      </c>
      <c r="Y17" s="430">
        <v>10513.205</v>
      </c>
      <c r="Z17" s="430">
        <v>5807.7511480000003</v>
      </c>
      <c r="AA17" s="430">
        <v>3312</v>
      </c>
      <c r="AB17" s="430">
        <v>15.309047999999999</v>
      </c>
      <c r="AC17" s="430">
        <v>498.92200000000003</v>
      </c>
      <c r="AD17" s="430">
        <v>7.9817499999999999</v>
      </c>
      <c r="AE17" s="431">
        <v>80.795000000000002</v>
      </c>
      <c r="AF17" s="426">
        <f t="shared" si="6"/>
        <v>8081.1725259999994</v>
      </c>
      <c r="AG17" s="427">
        <f t="shared" si="6"/>
        <v>13899.46</v>
      </c>
      <c r="AH17" s="430">
        <v>4191.0884339999993</v>
      </c>
      <c r="AI17" s="430">
        <v>9662.3130000000001</v>
      </c>
      <c r="AJ17" s="430">
        <v>3793.7008759999999</v>
      </c>
      <c r="AK17" s="430">
        <v>2824.346</v>
      </c>
      <c r="AL17" s="430">
        <v>34.461253999999997</v>
      </c>
      <c r="AM17" s="430">
        <v>1156.259</v>
      </c>
      <c r="AN17" s="430">
        <v>61.921962000000001</v>
      </c>
      <c r="AO17" s="431">
        <v>256.54199999999997</v>
      </c>
      <c r="AP17" s="426">
        <f t="shared" si="7"/>
        <v>11981</v>
      </c>
      <c r="AQ17" s="427">
        <f t="shared" si="7"/>
        <v>22309</v>
      </c>
      <c r="AR17" s="428">
        <v>3077</v>
      </c>
      <c r="AS17" s="428">
        <v>13055</v>
      </c>
      <c r="AT17" s="428">
        <v>8870</v>
      </c>
      <c r="AU17" s="428">
        <v>8122</v>
      </c>
      <c r="AV17" s="428">
        <v>30</v>
      </c>
      <c r="AW17" s="428">
        <v>1094</v>
      </c>
      <c r="AX17" s="428">
        <v>4</v>
      </c>
      <c r="AY17" s="432">
        <v>38</v>
      </c>
      <c r="AZ17" s="433">
        <f t="shared" si="16"/>
        <v>19685.546258000002</v>
      </c>
      <c r="BA17" s="430">
        <f t="shared" si="8"/>
        <v>28750.800999999999</v>
      </c>
      <c r="BB17" s="428">
        <v>12192.86672</v>
      </c>
      <c r="BC17" s="428">
        <v>18376.057000000001</v>
      </c>
      <c r="BD17" s="428">
        <v>7443.9949610000003</v>
      </c>
      <c r="BE17" s="428">
        <v>9335.232</v>
      </c>
      <c r="BF17" s="428">
        <v>24.344576999999997</v>
      </c>
      <c r="BG17" s="428">
        <v>833.62200000000007</v>
      </c>
      <c r="BH17" s="428">
        <v>24.34</v>
      </c>
      <c r="BI17" s="428">
        <v>199.95099999999999</v>
      </c>
      <c r="BJ17" s="440"/>
      <c r="BK17" s="434">
        <v>5.9390000000000001</v>
      </c>
      <c r="BL17" s="433">
        <f t="shared" si="20"/>
        <v>13284.840000000002</v>
      </c>
      <c r="BM17" s="430">
        <f t="shared" si="20"/>
        <v>27883.045000000002</v>
      </c>
      <c r="BN17" s="428">
        <v>6704.9070000000029</v>
      </c>
      <c r="BO17" s="428">
        <v>21952.001000000004</v>
      </c>
      <c r="BP17" s="428">
        <v>6574.6929999999993</v>
      </c>
      <c r="BQ17" s="428">
        <v>5721.1260000000002</v>
      </c>
      <c r="BR17" s="428">
        <v>4.6809999999999992</v>
      </c>
      <c r="BS17" s="428">
        <v>190.447</v>
      </c>
      <c r="BT17" s="428">
        <v>0.55899999999999994</v>
      </c>
      <c r="BU17" s="428">
        <v>6.6339999999999995</v>
      </c>
      <c r="BV17" s="440"/>
      <c r="BW17" s="432">
        <v>12.837000000000002</v>
      </c>
      <c r="BX17" s="433">
        <f t="shared" si="10"/>
        <v>13050.651000000002</v>
      </c>
      <c r="BY17" s="430">
        <f t="shared" si="10"/>
        <v>20931.159</v>
      </c>
      <c r="BZ17" s="435">
        <v>6592.5259999999998</v>
      </c>
      <c r="CA17" s="435">
        <v>15751.574999999999</v>
      </c>
      <c r="CB17" s="435">
        <v>6265.7470000000003</v>
      </c>
      <c r="CC17" s="435">
        <v>4196.9560000000001</v>
      </c>
      <c r="CD17" s="441">
        <v>6.0540000000000003</v>
      </c>
      <c r="CE17" s="435">
        <v>322.05600000000004</v>
      </c>
      <c r="CF17" s="435">
        <v>24.195999999999998</v>
      </c>
      <c r="CG17" s="435">
        <v>22.878999999999998</v>
      </c>
      <c r="CH17" s="435">
        <v>162.12799999999999</v>
      </c>
      <c r="CI17" s="436">
        <v>637.69299999999998</v>
      </c>
      <c r="CJ17" s="433">
        <f t="shared" si="18"/>
        <v>12877.559000000001</v>
      </c>
      <c r="CK17" s="430">
        <f t="shared" si="18"/>
        <v>22952.909000000003</v>
      </c>
      <c r="CL17" s="435">
        <v>6378.1149999999998</v>
      </c>
      <c r="CM17" s="435">
        <v>17776.397000000001</v>
      </c>
      <c r="CN17" s="435">
        <v>6142.1640000000007</v>
      </c>
      <c r="CO17" s="435">
        <v>3801.415</v>
      </c>
      <c r="CP17" s="441">
        <v>5.67</v>
      </c>
      <c r="CQ17" s="435">
        <v>421.86500000000001</v>
      </c>
      <c r="CR17" s="435">
        <v>45.553000000000004</v>
      </c>
      <c r="CS17" s="435">
        <v>134.911</v>
      </c>
      <c r="CT17" s="435">
        <v>306.05700000000002</v>
      </c>
      <c r="CU17" s="436">
        <v>818.32100000000003</v>
      </c>
      <c r="CV17" s="433">
        <f t="shared" si="11"/>
        <v>16868.096000000005</v>
      </c>
      <c r="CW17" s="430">
        <f t="shared" si="19"/>
        <v>28891.022000000004</v>
      </c>
      <c r="CX17" s="437">
        <v>12052.945000000009</v>
      </c>
      <c r="CY17" s="437">
        <v>24223.790000000008</v>
      </c>
      <c r="CZ17" s="437">
        <v>4520.0360000000001</v>
      </c>
      <c r="DA17" s="437">
        <v>3668.4059999999999</v>
      </c>
      <c r="DB17" s="437">
        <v>11.215</v>
      </c>
      <c r="DC17" s="437">
        <v>516.33100000000002</v>
      </c>
      <c r="DD17" s="437">
        <v>25.14</v>
      </c>
      <c r="DE17" s="437">
        <v>21.512</v>
      </c>
      <c r="DF17" s="437">
        <v>258.76000000000005</v>
      </c>
      <c r="DG17" s="438">
        <v>460.983</v>
      </c>
      <c r="DH17" s="439">
        <f t="shared" si="12"/>
        <v>121511.50281700002</v>
      </c>
      <c r="DI17" s="435">
        <f t="shared" si="12"/>
        <v>205590.74600000001</v>
      </c>
      <c r="DJ17" s="435">
        <f t="shared" si="13"/>
        <v>60804.201731000001</v>
      </c>
      <c r="DK17" s="435">
        <f t="shared" si="13"/>
        <v>147786.44100000002</v>
      </c>
      <c r="DL17" s="435">
        <f t="shared" si="13"/>
        <v>59633.831145000011</v>
      </c>
      <c r="DM17" s="435">
        <f t="shared" si="13"/>
        <v>49016.413</v>
      </c>
      <c r="DN17" s="435">
        <f t="shared" si="13"/>
        <v>135.77915899999999</v>
      </c>
      <c r="DO17" s="435">
        <f t="shared" si="13"/>
        <v>5411.2170000000006</v>
      </c>
      <c r="DP17" s="435">
        <f t="shared" si="14"/>
        <v>119.788</v>
      </c>
      <c r="DQ17" s="435">
        <f t="shared" si="14"/>
        <v>385.887</v>
      </c>
      <c r="DR17" s="435">
        <f t="shared" si="15"/>
        <v>817.90278200000012</v>
      </c>
      <c r="DS17" s="436">
        <f t="shared" si="15"/>
        <v>2990.788</v>
      </c>
      <c r="DT17" s="153"/>
      <c r="DU17" s="424"/>
      <c r="DV17" s="424"/>
      <c r="DW17" s="424"/>
    </row>
    <row r="18" spans="1:127" x14ac:dyDescent="0.3">
      <c r="A18" s="425" t="s">
        <v>113</v>
      </c>
      <c r="B18" s="426">
        <f t="shared" si="3"/>
        <v>179980.61</v>
      </c>
      <c r="C18" s="427">
        <f t="shared" si="3"/>
        <v>240877.76</v>
      </c>
      <c r="D18" s="428">
        <v>13474.017</v>
      </c>
      <c r="E18" s="428">
        <v>71214.412000000011</v>
      </c>
      <c r="F18" s="428">
        <v>166474.943</v>
      </c>
      <c r="G18" s="428">
        <v>161003.34100000001</v>
      </c>
      <c r="H18" s="428">
        <v>15.759000000000002</v>
      </c>
      <c r="I18" s="428">
        <v>1665.2260000000001</v>
      </c>
      <c r="J18" s="427">
        <v>15.891</v>
      </c>
      <c r="K18" s="429">
        <v>6994.7809999999999</v>
      </c>
      <c r="L18" s="426">
        <f t="shared" si="4"/>
        <v>85558.099322999988</v>
      </c>
      <c r="M18" s="427">
        <f t="shared" si="4"/>
        <v>125146.69099999999</v>
      </c>
      <c r="N18" s="430">
        <v>11283.388130000001</v>
      </c>
      <c r="O18" s="430">
        <v>53924.484000000004</v>
      </c>
      <c r="P18" s="430">
        <v>74000.623909999995</v>
      </c>
      <c r="Q18" s="430">
        <v>67702.269</v>
      </c>
      <c r="R18" s="430">
        <v>37.281660000000002</v>
      </c>
      <c r="S18" s="430">
        <v>1648.837</v>
      </c>
      <c r="T18" s="430">
        <v>236.805623</v>
      </c>
      <c r="U18" s="431">
        <v>1871.1010000000001</v>
      </c>
      <c r="V18" s="426">
        <f t="shared" si="5"/>
        <v>150053.35249500003</v>
      </c>
      <c r="W18" s="427">
        <f t="shared" si="5"/>
        <v>233578.18799999997</v>
      </c>
      <c r="X18" s="430">
        <v>12666.234017000008</v>
      </c>
      <c r="Y18" s="430">
        <v>72491.893999999986</v>
      </c>
      <c r="Z18" s="430">
        <v>137032.85620400001</v>
      </c>
      <c r="AA18" s="430">
        <v>157443.848</v>
      </c>
      <c r="AB18" s="430">
        <v>55.337087999999994</v>
      </c>
      <c r="AC18" s="430">
        <v>2265.7170000000001</v>
      </c>
      <c r="AD18" s="430">
        <v>298.925186</v>
      </c>
      <c r="AE18" s="431">
        <v>1376.729</v>
      </c>
      <c r="AF18" s="426">
        <f t="shared" si="6"/>
        <v>154287.79465400003</v>
      </c>
      <c r="AG18" s="427">
        <f t="shared" si="6"/>
        <v>238379.58199999999</v>
      </c>
      <c r="AH18" s="430">
        <v>15997.032803000007</v>
      </c>
      <c r="AI18" s="430">
        <v>79374.600999999995</v>
      </c>
      <c r="AJ18" s="430">
        <v>137708.89771300001</v>
      </c>
      <c r="AK18" s="430">
        <v>153911.804</v>
      </c>
      <c r="AL18" s="430">
        <v>42.791767999999998</v>
      </c>
      <c r="AM18" s="430">
        <v>2207.116</v>
      </c>
      <c r="AN18" s="430">
        <v>539.07236999999998</v>
      </c>
      <c r="AO18" s="431">
        <v>2886.0609999999997</v>
      </c>
      <c r="AP18" s="426">
        <f t="shared" si="7"/>
        <v>156179</v>
      </c>
      <c r="AQ18" s="427">
        <f t="shared" si="7"/>
        <v>223457</v>
      </c>
      <c r="AR18" s="428">
        <v>22412</v>
      </c>
      <c r="AS18" s="428">
        <v>79985</v>
      </c>
      <c r="AT18" s="428">
        <v>133658</v>
      </c>
      <c r="AU18" s="428">
        <v>139732</v>
      </c>
      <c r="AV18" s="428">
        <v>74</v>
      </c>
      <c r="AW18" s="428">
        <v>3327</v>
      </c>
      <c r="AX18" s="428">
        <v>35</v>
      </c>
      <c r="AY18" s="432">
        <v>413</v>
      </c>
      <c r="AZ18" s="433">
        <f t="shared" si="16"/>
        <v>162031.09833400004</v>
      </c>
      <c r="BA18" s="430">
        <f t="shared" si="8"/>
        <v>215422.21199999994</v>
      </c>
      <c r="BB18" s="428">
        <v>18579.200841000009</v>
      </c>
      <c r="BC18" s="428">
        <v>74020.154999999984</v>
      </c>
      <c r="BD18" s="428">
        <v>143433.58136000001</v>
      </c>
      <c r="BE18" s="428">
        <v>139993.17699999997</v>
      </c>
      <c r="BF18" s="428">
        <v>9.3998229999999996</v>
      </c>
      <c r="BG18" s="428">
        <v>1319.5030000000002</v>
      </c>
      <c r="BH18" s="428">
        <v>7.0323899999999995</v>
      </c>
      <c r="BI18" s="428">
        <v>40.192999999999998</v>
      </c>
      <c r="BJ18" s="428">
        <v>1.88392</v>
      </c>
      <c r="BK18" s="434">
        <v>49.184000000000005</v>
      </c>
      <c r="BL18" s="433">
        <f t="shared" si="20"/>
        <v>183421.09599999999</v>
      </c>
      <c r="BM18" s="430">
        <f t="shared" si="20"/>
        <v>238626.52999999997</v>
      </c>
      <c r="BN18" s="428">
        <v>30011.36500000002</v>
      </c>
      <c r="BO18" s="428">
        <v>88445.973999999958</v>
      </c>
      <c r="BP18" s="428">
        <v>153396.01899999997</v>
      </c>
      <c r="BQ18" s="428">
        <v>148914.89800000002</v>
      </c>
      <c r="BR18" s="428">
        <v>7.1619999999999955</v>
      </c>
      <c r="BS18" s="428">
        <v>1092.6090000000002</v>
      </c>
      <c r="BT18" s="428">
        <v>5.0489999999999995</v>
      </c>
      <c r="BU18" s="428">
        <v>136.79399999999998</v>
      </c>
      <c r="BV18" s="428">
        <v>1.5009999999999999</v>
      </c>
      <c r="BW18" s="432">
        <v>36.254999999999995</v>
      </c>
      <c r="BX18" s="433">
        <f t="shared" si="10"/>
        <v>199028.43899999998</v>
      </c>
      <c r="BY18" s="430">
        <f t="shared" si="10"/>
        <v>221660.33700000003</v>
      </c>
      <c r="BZ18" s="435">
        <v>31274.148000000008</v>
      </c>
      <c r="CA18" s="435">
        <v>72251.572</v>
      </c>
      <c r="CB18" s="435">
        <v>166742.981</v>
      </c>
      <c r="CC18" s="435">
        <v>145493.06299999999</v>
      </c>
      <c r="CD18" s="435">
        <v>14.683</v>
      </c>
      <c r="CE18" s="435">
        <v>1628.6320000000001</v>
      </c>
      <c r="CF18" s="435">
        <v>0.71799999999999997</v>
      </c>
      <c r="CG18" s="435">
        <v>9.1620000000000008</v>
      </c>
      <c r="CH18" s="435">
        <v>995.90899999999897</v>
      </c>
      <c r="CI18" s="436">
        <v>2277.9079999999999</v>
      </c>
      <c r="CJ18" s="433">
        <f t="shared" si="18"/>
        <v>219462.837</v>
      </c>
      <c r="CK18" s="430">
        <f t="shared" si="18"/>
        <v>227672.69899999999</v>
      </c>
      <c r="CL18" s="435">
        <v>30208.895</v>
      </c>
      <c r="CM18" s="435">
        <v>78144.032000000007</v>
      </c>
      <c r="CN18" s="435">
        <v>186917.913</v>
      </c>
      <c r="CO18" s="435">
        <v>141102.39799999999</v>
      </c>
      <c r="CP18" s="435">
        <v>25.945</v>
      </c>
      <c r="CQ18" s="435">
        <v>2082.8989999999999</v>
      </c>
      <c r="CR18" s="435">
        <v>11.103999999999999</v>
      </c>
      <c r="CS18" s="435">
        <v>125.67700000000001</v>
      </c>
      <c r="CT18" s="435">
        <v>2298.9799999999996</v>
      </c>
      <c r="CU18" s="436">
        <v>6217.6930000000002</v>
      </c>
      <c r="CV18" s="433">
        <f t="shared" si="11"/>
        <v>176774.27200000003</v>
      </c>
      <c r="CW18" s="430">
        <f t="shared" si="19"/>
        <v>231659.29899999997</v>
      </c>
      <c r="CX18" s="437">
        <v>26747.522000000008</v>
      </c>
      <c r="CY18" s="437">
        <v>87967.22500000002</v>
      </c>
      <c r="CZ18" s="437">
        <v>149094.57300000003</v>
      </c>
      <c r="DA18" s="437">
        <v>138937.98299999998</v>
      </c>
      <c r="DB18" s="437">
        <v>18.512999999999998</v>
      </c>
      <c r="DC18" s="437">
        <v>1798.867</v>
      </c>
      <c r="DD18" s="437">
        <v>475.40000000000003</v>
      </c>
      <c r="DE18" s="437">
        <v>520.60399999999993</v>
      </c>
      <c r="DF18" s="437">
        <v>438.26400000000018</v>
      </c>
      <c r="DG18" s="438">
        <v>2434.6200000000003</v>
      </c>
      <c r="DH18" s="439">
        <f t="shared" si="12"/>
        <v>1666776.5988060001</v>
      </c>
      <c r="DI18" s="435">
        <f t="shared" si="12"/>
        <v>2196480.298</v>
      </c>
      <c r="DJ18" s="435">
        <f t="shared" si="13"/>
        <v>212653.80279100005</v>
      </c>
      <c r="DK18" s="435">
        <f t="shared" si="13"/>
        <v>757819.34899999993</v>
      </c>
      <c r="DL18" s="435">
        <f t="shared" si="13"/>
        <v>1448460.3881870001</v>
      </c>
      <c r="DM18" s="435">
        <f t="shared" si="13"/>
        <v>1394234.7810000002</v>
      </c>
      <c r="DN18" s="435">
        <f t="shared" si="13"/>
        <v>300.87233899999995</v>
      </c>
      <c r="DO18" s="435">
        <f t="shared" si="13"/>
        <v>19036.405999999999</v>
      </c>
      <c r="DP18" s="435">
        <f t="shared" si="14"/>
        <v>499.30339000000004</v>
      </c>
      <c r="DQ18" s="435">
        <f t="shared" si="14"/>
        <v>832.42999999999984</v>
      </c>
      <c r="DR18" s="435">
        <f t="shared" si="15"/>
        <v>4862.2320989999989</v>
      </c>
      <c r="DS18" s="436">
        <f t="shared" si="15"/>
        <v>24557.331999999995</v>
      </c>
      <c r="DT18" s="153"/>
      <c r="DU18" s="424"/>
      <c r="DV18" s="424"/>
      <c r="DW18" s="424"/>
    </row>
    <row r="19" spans="1:127" x14ac:dyDescent="0.3">
      <c r="A19" s="425" t="s">
        <v>80</v>
      </c>
      <c r="B19" s="426">
        <f t="shared" si="3"/>
        <v>1527072.5700000003</v>
      </c>
      <c r="C19" s="427">
        <f t="shared" si="3"/>
        <v>4212557.5989999995</v>
      </c>
      <c r="D19" s="428">
        <v>1335905.6460000002</v>
      </c>
      <c r="E19" s="428">
        <v>3778053.2620000001</v>
      </c>
      <c r="F19" s="428">
        <v>188819.03400000001</v>
      </c>
      <c r="G19" s="428">
        <v>163421.94499999998</v>
      </c>
      <c r="H19" s="428">
        <v>190.20799999999997</v>
      </c>
      <c r="I19" s="428">
        <v>61505.11</v>
      </c>
      <c r="J19" s="427">
        <v>2157.6819999999998</v>
      </c>
      <c r="K19" s="429">
        <v>209577.28199999989</v>
      </c>
      <c r="L19" s="426">
        <f t="shared" si="4"/>
        <v>1564156.7558379981</v>
      </c>
      <c r="M19" s="427">
        <f t="shared" si="4"/>
        <v>3513089.248000002</v>
      </c>
      <c r="N19" s="430">
        <v>1372277.638319998</v>
      </c>
      <c r="O19" s="430">
        <v>3229455.7120000022</v>
      </c>
      <c r="P19" s="430">
        <v>169444.18421000001</v>
      </c>
      <c r="Q19" s="430">
        <v>172158.31299999999</v>
      </c>
      <c r="R19" s="430">
        <v>1143.5100960000002</v>
      </c>
      <c r="S19" s="430">
        <v>57425.353999999999</v>
      </c>
      <c r="T19" s="430">
        <v>21291.423211999998</v>
      </c>
      <c r="U19" s="431">
        <v>54049.868999999999</v>
      </c>
      <c r="V19" s="426">
        <f t="shared" si="5"/>
        <v>1743103.2461300029</v>
      </c>
      <c r="W19" s="427">
        <f t="shared" si="5"/>
        <v>3984167.4359999993</v>
      </c>
      <c r="X19" s="430">
        <v>1513087.5995970031</v>
      </c>
      <c r="Y19" s="430">
        <v>3643409.9799999995</v>
      </c>
      <c r="Z19" s="430">
        <v>206733.41603199998</v>
      </c>
      <c r="AA19" s="430">
        <v>218799.44000000003</v>
      </c>
      <c r="AB19" s="430">
        <v>299.89030700000001</v>
      </c>
      <c r="AC19" s="430">
        <v>49027.526999999987</v>
      </c>
      <c r="AD19" s="430">
        <v>22982.340193999997</v>
      </c>
      <c r="AE19" s="431">
        <v>72930.489000000001</v>
      </c>
      <c r="AF19" s="426">
        <f t="shared" si="6"/>
        <v>1972569.2654110019</v>
      </c>
      <c r="AG19" s="427">
        <f t="shared" si="6"/>
        <v>4743980.2539999997</v>
      </c>
      <c r="AH19" s="430">
        <v>1628997.769674002</v>
      </c>
      <c r="AI19" s="430">
        <v>4145460.5829999996</v>
      </c>
      <c r="AJ19" s="430">
        <v>288418.08169399999</v>
      </c>
      <c r="AK19" s="430">
        <v>303434.08500000002</v>
      </c>
      <c r="AL19" s="430">
        <v>319.08651099999997</v>
      </c>
      <c r="AM19" s="430">
        <v>55181.683000000005</v>
      </c>
      <c r="AN19" s="430">
        <v>54834.327531999988</v>
      </c>
      <c r="AO19" s="431">
        <v>239903.90300000011</v>
      </c>
      <c r="AP19" s="426">
        <f t="shared" si="7"/>
        <v>2146669</v>
      </c>
      <c r="AQ19" s="427">
        <f t="shared" si="7"/>
        <v>5091191</v>
      </c>
      <c r="AR19" s="428">
        <v>1768317</v>
      </c>
      <c r="AS19" s="428">
        <v>4393743</v>
      </c>
      <c r="AT19" s="428">
        <v>343844</v>
      </c>
      <c r="AU19" s="428">
        <v>310914</v>
      </c>
      <c r="AV19" s="428">
        <v>262</v>
      </c>
      <c r="AW19" s="428">
        <v>67054</v>
      </c>
      <c r="AX19" s="428">
        <v>34246</v>
      </c>
      <c r="AY19" s="432">
        <v>319480</v>
      </c>
      <c r="AZ19" s="433">
        <f t="shared" si="16"/>
        <v>2371407.8065320062</v>
      </c>
      <c r="BA19" s="430">
        <f t="shared" si="8"/>
        <v>5228168.5279999897</v>
      </c>
      <c r="BB19" s="428">
        <v>1776619.9530010058</v>
      </c>
      <c r="BC19" s="428">
        <v>4436751.3679999905</v>
      </c>
      <c r="BD19" s="428">
        <v>566328.22086</v>
      </c>
      <c r="BE19" s="428">
        <v>423226.31800000009</v>
      </c>
      <c r="BF19" s="428">
        <v>402.73675200000002</v>
      </c>
      <c r="BG19" s="428">
        <v>55331.002999999997</v>
      </c>
      <c r="BH19" s="428">
        <v>28041.770605000002</v>
      </c>
      <c r="BI19" s="428">
        <v>312262.40299999999</v>
      </c>
      <c r="BJ19" s="428">
        <v>15.125314000000001</v>
      </c>
      <c r="BK19" s="434">
        <v>597.43600000000004</v>
      </c>
      <c r="BL19" s="433">
        <f t="shared" si="20"/>
        <v>2405540.5670000063</v>
      </c>
      <c r="BM19" s="430">
        <f t="shared" si="20"/>
        <v>5375828.1050000032</v>
      </c>
      <c r="BN19" s="428">
        <v>1823702.6020000062</v>
      </c>
      <c r="BO19" s="428">
        <v>4677478.8550000042</v>
      </c>
      <c r="BP19" s="428">
        <v>557357.51100000006</v>
      </c>
      <c r="BQ19" s="428">
        <v>398347.87900000002</v>
      </c>
      <c r="BR19" s="428">
        <v>751.04099999999937</v>
      </c>
      <c r="BS19" s="428">
        <v>54114.032000000007</v>
      </c>
      <c r="BT19" s="428">
        <v>23722.082000000006</v>
      </c>
      <c r="BU19" s="428">
        <v>245260.51699999999</v>
      </c>
      <c r="BV19" s="428">
        <v>7.3310000000000004</v>
      </c>
      <c r="BW19" s="432">
        <v>626.822</v>
      </c>
      <c r="BX19" s="433">
        <f t="shared" si="10"/>
        <v>2949368.992000001</v>
      </c>
      <c r="BY19" s="430">
        <f t="shared" si="10"/>
        <v>6031727.9610000011</v>
      </c>
      <c r="BZ19" s="435">
        <v>2233751.469000001</v>
      </c>
      <c r="CA19" s="435">
        <v>5257795.9590000007</v>
      </c>
      <c r="CB19" s="435">
        <v>382649.92300000001</v>
      </c>
      <c r="CC19" s="435">
        <v>282358.34100000001</v>
      </c>
      <c r="CD19" s="435">
        <v>469.50700000000006</v>
      </c>
      <c r="CE19" s="435">
        <v>70047.631999999998</v>
      </c>
      <c r="CF19" s="435">
        <v>17166.810000000001</v>
      </c>
      <c r="CG19" s="435">
        <v>172994.42300000001</v>
      </c>
      <c r="CH19" s="435">
        <v>315331.283</v>
      </c>
      <c r="CI19" s="436">
        <v>248531.606</v>
      </c>
      <c r="CJ19" s="433">
        <f t="shared" si="18"/>
        <v>2835022.82</v>
      </c>
      <c r="CK19" s="430">
        <f t="shared" si="18"/>
        <v>6318429.7699999996</v>
      </c>
      <c r="CL19" s="435">
        <v>1961177.888</v>
      </c>
      <c r="CM19" s="435">
        <v>5495261.6409999998</v>
      </c>
      <c r="CN19" s="435">
        <v>637822.37599999993</v>
      </c>
      <c r="CO19" s="435">
        <v>374815.72600000002</v>
      </c>
      <c r="CP19" s="435">
        <v>425.351</v>
      </c>
      <c r="CQ19" s="435">
        <v>70773.328999999998</v>
      </c>
      <c r="CR19" s="435">
        <v>11895.991</v>
      </c>
      <c r="CS19" s="435">
        <v>128471.51</v>
      </c>
      <c r="CT19" s="435">
        <v>223701.21399999998</v>
      </c>
      <c r="CU19" s="436">
        <v>249107.56399999998</v>
      </c>
      <c r="CV19" s="433">
        <f t="shared" si="11"/>
        <v>2876454.6219999846</v>
      </c>
      <c r="CW19" s="430">
        <f t="shared" si="19"/>
        <v>6887866.6509999838</v>
      </c>
      <c r="CX19" s="437">
        <v>2028765.6929999844</v>
      </c>
      <c r="CY19" s="437">
        <v>5893908.8819999844</v>
      </c>
      <c r="CZ19" s="437">
        <v>554903.22600000002</v>
      </c>
      <c r="DA19" s="437">
        <v>427022.76699999993</v>
      </c>
      <c r="DB19" s="437">
        <v>467.46000000000055</v>
      </c>
      <c r="DC19" s="437">
        <v>56997.555999999975</v>
      </c>
      <c r="DD19" s="437">
        <v>22877.306999999997</v>
      </c>
      <c r="DE19" s="437">
        <v>255177.81599999999</v>
      </c>
      <c r="DF19" s="437">
        <v>269440.93600000028</v>
      </c>
      <c r="DG19" s="438">
        <v>254759.63000000015</v>
      </c>
      <c r="DH19" s="439">
        <f t="shared" si="12"/>
        <v>22391365.644910999</v>
      </c>
      <c r="DI19" s="435">
        <f t="shared" si="12"/>
        <v>51387006.551999994</v>
      </c>
      <c r="DJ19" s="435">
        <f t="shared" si="13"/>
        <v>17442603.258591998</v>
      </c>
      <c r="DK19" s="435">
        <f t="shared" si="13"/>
        <v>44951319.241999984</v>
      </c>
      <c r="DL19" s="435">
        <f t="shared" si="13"/>
        <v>3896319.9727959996</v>
      </c>
      <c r="DM19" s="435">
        <f t="shared" si="13"/>
        <v>3074498.8140000002</v>
      </c>
      <c r="DN19" s="435">
        <f t="shared" si="13"/>
        <v>4730.7906660000008</v>
      </c>
      <c r="DO19" s="435">
        <f t="shared" si="13"/>
        <v>597457.22600000002</v>
      </c>
      <c r="DP19" s="435">
        <f t="shared" si="14"/>
        <v>103703.960605</v>
      </c>
      <c r="DQ19" s="435">
        <f t="shared" si="14"/>
        <v>1114166.6689999998</v>
      </c>
      <c r="DR19" s="435">
        <f t="shared" si="15"/>
        <v>944007.6622520003</v>
      </c>
      <c r="DS19" s="436">
        <f t="shared" si="15"/>
        <v>1649564.6010000003</v>
      </c>
      <c r="DT19" s="153"/>
      <c r="DU19" s="424"/>
      <c r="DV19" s="424"/>
      <c r="DW19" s="424"/>
    </row>
    <row r="20" spans="1:127" x14ac:dyDescent="0.3">
      <c r="A20" s="425" t="s">
        <v>114</v>
      </c>
      <c r="B20" s="426">
        <f t="shared" si="3"/>
        <v>82064.94</v>
      </c>
      <c r="C20" s="427">
        <f t="shared" si="3"/>
        <v>143336.44400000002</v>
      </c>
      <c r="D20" s="428">
        <v>22471.054</v>
      </c>
      <c r="E20" s="428">
        <v>89671.740999999995</v>
      </c>
      <c r="F20" s="428">
        <v>59445.014999999999</v>
      </c>
      <c r="G20" s="428">
        <v>45738.736999999994</v>
      </c>
      <c r="H20" s="428">
        <v>70.832999999999984</v>
      </c>
      <c r="I20" s="428">
        <v>2249.4769999999999</v>
      </c>
      <c r="J20" s="427">
        <v>78.037999999999997</v>
      </c>
      <c r="K20" s="429">
        <v>5676.4889999999996</v>
      </c>
      <c r="L20" s="426">
        <f t="shared" si="4"/>
        <v>55748.980624000003</v>
      </c>
      <c r="M20" s="427">
        <f t="shared" si="4"/>
        <v>101719.19899999999</v>
      </c>
      <c r="N20" s="430">
        <v>17466.728204000006</v>
      </c>
      <c r="O20" s="430">
        <v>62341.407999999996</v>
      </c>
      <c r="P20" s="430">
        <v>37654.124709999996</v>
      </c>
      <c r="Q20" s="430">
        <v>35402.489000000001</v>
      </c>
      <c r="R20" s="430">
        <v>84.136269999999982</v>
      </c>
      <c r="S20" s="430">
        <v>1783.86</v>
      </c>
      <c r="T20" s="430">
        <v>543.99144000000001</v>
      </c>
      <c r="U20" s="431">
        <v>2191.442</v>
      </c>
      <c r="V20" s="426">
        <f t="shared" si="5"/>
        <v>48709.42426900001</v>
      </c>
      <c r="W20" s="427">
        <f t="shared" si="5"/>
        <v>97843.616000000009</v>
      </c>
      <c r="X20" s="430">
        <v>16343.021637000009</v>
      </c>
      <c r="Y20" s="430">
        <v>63932.803</v>
      </c>
      <c r="Z20" s="430">
        <v>31985.678857999999</v>
      </c>
      <c r="AA20" s="430">
        <v>29965.288999999997</v>
      </c>
      <c r="AB20" s="430">
        <v>57.920885999999996</v>
      </c>
      <c r="AC20" s="430">
        <v>1881.4560000000001</v>
      </c>
      <c r="AD20" s="430">
        <v>322.802888</v>
      </c>
      <c r="AE20" s="431">
        <v>2064.0680000000002</v>
      </c>
      <c r="AF20" s="426">
        <f t="shared" si="6"/>
        <v>111120.080634</v>
      </c>
      <c r="AG20" s="427">
        <f t="shared" si="6"/>
        <v>127047.2</v>
      </c>
      <c r="AH20" s="430">
        <v>15803.119933000011</v>
      </c>
      <c r="AI20" s="430">
        <v>59103.994000000006</v>
      </c>
      <c r="AJ20" s="430">
        <v>93935.033423999994</v>
      </c>
      <c r="AK20" s="430">
        <v>63995.146999999997</v>
      </c>
      <c r="AL20" s="430">
        <v>13.590428000000001</v>
      </c>
      <c r="AM20" s="430">
        <v>740.85599999999999</v>
      </c>
      <c r="AN20" s="430">
        <v>1368.336849</v>
      </c>
      <c r="AO20" s="431">
        <v>3207.2030000000004</v>
      </c>
      <c r="AP20" s="426">
        <f t="shared" si="7"/>
        <v>239307</v>
      </c>
      <c r="AQ20" s="427">
        <f t="shared" si="7"/>
        <v>211639</v>
      </c>
      <c r="AR20" s="428">
        <v>15985</v>
      </c>
      <c r="AS20" s="428">
        <v>63615</v>
      </c>
      <c r="AT20" s="428">
        <v>223292</v>
      </c>
      <c r="AU20" s="428">
        <v>146887</v>
      </c>
      <c r="AV20" s="428">
        <v>23</v>
      </c>
      <c r="AW20" s="428">
        <v>1043</v>
      </c>
      <c r="AX20" s="428">
        <v>7</v>
      </c>
      <c r="AY20" s="432">
        <v>94</v>
      </c>
      <c r="AZ20" s="433">
        <f t="shared" si="16"/>
        <v>237726.22643500002</v>
      </c>
      <c r="BA20" s="430">
        <f t="shared" si="8"/>
        <v>189957.516</v>
      </c>
      <c r="BB20" s="428">
        <v>42417.59912600003</v>
      </c>
      <c r="BC20" s="428">
        <v>70991.284999999989</v>
      </c>
      <c r="BD20" s="428">
        <v>195288.019569</v>
      </c>
      <c r="BE20" s="428">
        <v>118133.45300000001</v>
      </c>
      <c r="BF20" s="428">
        <v>12.738579999999999</v>
      </c>
      <c r="BG20" s="428">
        <v>758.50299999999993</v>
      </c>
      <c r="BH20" s="428">
        <v>7.8691599999999999</v>
      </c>
      <c r="BI20" s="428">
        <v>62.843000000000004</v>
      </c>
      <c r="BJ20" s="440"/>
      <c r="BK20" s="434">
        <v>11.431999999999999</v>
      </c>
      <c r="BL20" s="433">
        <f t="shared" si="20"/>
        <v>214295.07199999996</v>
      </c>
      <c r="BM20" s="430">
        <f t="shared" si="20"/>
        <v>170665.64</v>
      </c>
      <c r="BN20" s="428">
        <v>100080.33899999996</v>
      </c>
      <c r="BO20" s="428">
        <v>93870.696999999986</v>
      </c>
      <c r="BP20" s="428">
        <v>114163.51899999997</v>
      </c>
      <c r="BQ20" s="428">
        <v>74270.949000000008</v>
      </c>
      <c r="BR20" s="428">
        <v>51.214000000000006</v>
      </c>
      <c r="BS20" s="428">
        <v>2491.6310000000008</v>
      </c>
      <c r="BT20" s="428"/>
      <c r="BU20" s="428">
        <v>15.156999999999998</v>
      </c>
      <c r="BV20" s="440"/>
      <c r="BW20" s="432">
        <v>17.206000000000003</v>
      </c>
      <c r="BX20" s="433">
        <f t="shared" si="10"/>
        <v>69034.688000000024</v>
      </c>
      <c r="BY20" s="430">
        <f t="shared" si="10"/>
        <v>131207.446</v>
      </c>
      <c r="BZ20" s="435">
        <v>21698.29800000001</v>
      </c>
      <c r="CA20" s="435">
        <v>74626.236999999994</v>
      </c>
      <c r="CB20" s="435">
        <v>46345.941000000006</v>
      </c>
      <c r="CC20" s="435">
        <v>50997.689999999995</v>
      </c>
      <c r="CD20" s="435">
        <v>63.368000000000009</v>
      </c>
      <c r="CE20" s="435">
        <v>2469.5789999999997</v>
      </c>
      <c r="CF20" s="435">
        <v>15.479000000000001</v>
      </c>
      <c r="CG20" s="435">
        <v>193.49199999999999</v>
      </c>
      <c r="CH20" s="435">
        <v>911.60199999999998</v>
      </c>
      <c r="CI20" s="436">
        <v>2920.4479999999999</v>
      </c>
      <c r="CJ20" s="433">
        <f t="shared" si="18"/>
        <v>72852.989999999991</v>
      </c>
      <c r="CK20" s="430">
        <f t="shared" si="18"/>
        <v>125531.75799999999</v>
      </c>
      <c r="CL20" s="435">
        <v>21706.560000000001</v>
      </c>
      <c r="CM20" s="435">
        <v>69490.642999999996</v>
      </c>
      <c r="CN20" s="435">
        <v>50342.826999999997</v>
      </c>
      <c r="CO20" s="435">
        <v>51248.088000000003</v>
      </c>
      <c r="CP20" s="435">
        <v>57.525000000000006</v>
      </c>
      <c r="CQ20" s="435">
        <v>1774.298</v>
      </c>
      <c r="CR20" s="435">
        <v>19.358000000000001</v>
      </c>
      <c r="CS20" s="435">
        <v>285.279</v>
      </c>
      <c r="CT20" s="435">
        <v>726.72</v>
      </c>
      <c r="CU20" s="436">
        <v>2733.45</v>
      </c>
      <c r="CV20" s="433">
        <f t="shared" si="11"/>
        <v>136168.21400000001</v>
      </c>
      <c r="CW20" s="430">
        <f t="shared" si="19"/>
        <v>149651.10200000001</v>
      </c>
      <c r="CX20" s="437">
        <v>22881.27099999999</v>
      </c>
      <c r="CY20" s="437">
        <v>74670.158000000025</v>
      </c>
      <c r="CZ20" s="437">
        <v>112789.37000000001</v>
      </c>
      <c r="DA20" s="437">
        <v>71037.409999999974</v>
      </c>
      <c r="DB20" s="437">
        <v>34.667999999999999</v>
      </c>
      <c r="DC20" s="437">
        <v>1530.9150000000004</v>
      </c>
      <c r="DD20" s="437">
        <v>8.0990000000000002</v>
      </c>
      <c r="DE20" s="437">
        <v>92.73299999999999</v>
      </c>
      <c r="DF20" s="437">
        <v>454.80599999999981</v>
      </c>
      <c r="DG20" s="438">
        <v>2319.8860000000004</v>
      </c>
      <c r="DH20" s="439">
        <f t="shared" si="12"/>
        <v>1267027.6159620001</v>
      </c>
      <c r="DI20" s="435">
        <f t="shared" si="12"/>
        <v>1448598.9209999999</v>
      </c>
      <c r="DJ20" s="435">
        <f t="shared" si="13"/>
        <v>296852.99090000003</v>
      </c>
      <c r="DK20" s="435">
        <f t="shared" si="13"/>
        <v>722313.96600000001</v>
      </c>
      <c r="DL20" s="435">
        <f t="shared" si="13"/>
        <v>965241.52856100001</v>
      </c>
      <c r="DM20" s="435">
        <f t="shared" si="13"/>
        <v>687676.25199999986</v>
      </c>
      <c r="DN20" s="435">
        <f t="shared" si="13"/>
        <v>468.99416399999996</v>
      </c>
      <c r="DO20" s="435">
        <f t="shared" si="13"/>
        <v>16723.575000000001</v>
      </c>
      <c r="DP20" s="435">
        <f t="shared" si="14"/>
        <v>50.805160000000001</v>
      </c>
      <c r="DQ20" s="435">
        <f t="shared" si="14"/>
        <v>649.50399999999991</v>
      </c>
      <c r="DR20" s="435">
        <f t="shared" si="15"/>
        <v>4413.2971769999995</v>
      </c>
      <c r="DS20" s="436">
        <f t="shared" si="15"/>
        <v>21235.624000000003</v>
      </c>
      <c r="DT20" s="153"/>
      <c r="DU20" s="424"/>
      <c r="DV20" s="424"/>
      <c r="DW20" s="424"/>
    </row>
    <row r="21" spans="1:127" ht="14.55" x14ac:dyDescent="0.35">
      <c r="A21" s="425" t="s">
        <v>115</v>
      </c>
      <c r="B21" s="426">
        <f t="shared" si="3"/>
        <v>22180.391000000014</v>
      </c>
      <c r="C21" s="427">
        <f t="shared" si="3"/>
        <v>139013.41800000001</v>
      </c>
      <c r="D21" s="428">
        <v>22079.365000000013</v>
      </c>
      <c r="E21" s="428">
        <v>130053.78599999999</v>
      </c>
      <c r="F21" s="428">
        <v>14.861000000000001</v>
      </c>
      <c r="G21" s="428">
        <v>46.427999999999997</v>
      </c>
      <c r="H21" s="428">
        <v>52.987000000000002</v>
      </c>
      <c r="I21" s="428">
        <v>6266.911000000001</v>
      </c>
      <c r="J21" s="427">
        <v>33.177999999999997</v>
      </c>
      <c r="K21" s="429">
        <v>2646.2929999999997</v>
      </c>
      <c r="L21" s="426">
        <f t="shared" si="4"/>
        <v>14322.540611</v>
      </c>
      <c r="M21" s="427">
        <f t="shared" si="4"/>
        <v>89490.255999999994</v>
      </c>
      <c r="N21" s="430">
        <v>14068.545811000002</v>
      </c>
      <c r="O21" s="430">
        <v>81246.670999999988</v>
      </c>
      <c r="P21" s="430">
        <v>134.28826100000001</v>
      </c>
      <c r="Q21" s="430">
        <v>197.37299999999999</v>
      </c>
      <c r="R21" s="430">
        <v>71.387669000000002</v>
      </c>
      <c r="S21" s="430">
        <v>7365.9369999999999</v>
      </c>
      <c r="T21" s="430">
        <v>48.31886999999999</v>
      </c>
      <c r="U21" s="431">
        <v>680.27499999999998</v>
      </c>
      <c r="V21" s="426">
        <f t="shared" si="5"/>
        <v>16510.782051999999</v>
      </c>
      <c r="W21" s="427">
        <f t="shared" si="5"/>
        <v>100238.815</v>
      </c>
      <c r="X21" s="430">
        <v>16216.703819999999</v>
      </c>
      <c r="Y21" s="430">
        <v>93480.311000000002</v>
      </c>
      <c r="Z21" s="430">
        <v>36.523947</v>
      </c>
      <c r="AA21" s="430">
        <v>60.174000000000007</v>
      </c>
      <c r="AB21" s="430">
        <v>31.969262000000001</v>
      </c>
      <c r="AC21" s="430">
        <v>5303.6809999999996</v>
      </c>
      <c r="AD21" s="430">
        <v>225.58502299999998</v>
      </c>
      <c r="AE21" s="431">
        <v>1394.6489999999999</v>
      </c>
      <c r="AF21" s="426">
        <f t="shared" si="6"/>
        <v>16452.614606000014</v>
      </c>
      <c r="AG21" s="427">
        <f t="shared" si="6"/>
        <v>115534.10799999999</v>
      </c>
      <c r="AH21" s="430">
        <v>16214.688269000011</v>
      </c>
      <c r="AI21" s="430">
        <v>110182.24099999999</v>
      </c>
      <c r="AJ21" s="430">
        <v>4.1474510000000002</v>
      </c>
      <c r="AK21" s="430">
        <v>14.248999999999999</v>
      </c>
      <c r="AL21" s="430">
        <v>38.487202000000003</v>
      </c>
      <c r="AM21" s="430">
        <v>4419.53</v>
      </c>
      <c r="AN21" s="430">
        <v>195.29168399999998</v>
      </c>
      <c r="AO21" s="431">
        <v>918.08800000000008</v>
      </c>
      <c r="AP21" s="426">
        <f t="shared" si="7"/>
        <v>25252</v>
      </c>
      <c r="AQ21" s="427">
        <f t="shared" si="7"/>
        <v>150137</v>
      </c>
      <c r="AR21" s="428">
        <v>25204</v>
      </c>
      <c r="AS21" s="428">
        <v>147286</v>
      </c>
      <c r="AT21" s="428">
        <v>23</v>
      </c>
      <c r="AU21" s="428">
        <v>33</v>
      </c>
      <c r="AV21" s="428">
        <v>22</v>
      </c>
      <c r="AW21" s="428">
        <v>2767</v>
      </c>
      <c r="AX21" s="428">
        <v>3</v>
      </c>
      <c r="AY21" s="432">
        <v>51</v>
      </c>
      <c r="AZ21" s="433">
        <f t="shared" si="16"/>
        <v>31149.582473999999</v>
      </c>
      <c r="BA21" s="430">
        <f t="shared" si="8"/>
        <v>175484.46799999996</v>
      </c>
      <c r="BB21" s="428">
        <v>31131.17815</v>
      </c>
      <c r="BC21" s="428">
        <v>172607.48899999997</v>
      </c>
      <c r="BD21" s="440"/>
      <c r="BE21" s="428">
        <v>1.468</v>
      </c>
      <c r="BF21" s="428">
        <v>18.404323999999999</v>
      </c>
      <c r="BG21" s="428">
        <v>2862.0909999999999</v>
      </c>
      <c r="BH21" s="440"/>
      <c r="BI21" s="428">
        <v>11.317</v>
      </c>
      <c r="BJ21" s="440"/>
      <c r="BK21" s="434">
        <v>2.1029999999999998</v>
      </c>
      <c r="BL21" s="433">
        <f t="shared" si="20"/>
        <v>41110.612000000001</v>
      </c>
      <c r="BM21" s="430">
        <f t="shared" si="20"/>
        <v>211653.92700000005</v>
      </c>
      <c r="BN21" s="428">
        <v>40978.847000000002</v>
      </c>
      <c r="BO21" s="428">
        <v>207705.40600000008</v>
      </c>
      <c r="BP21" s="440">
        <v>74.599000000000018</v>
      </c>
      <c r="BQ21" s="428">
        <v>155.86600000000001</v>
      </c>
      <c r="BR21" s="428">
        <v>57.165999999999997</v>
      </c>
      <c r="BS21" s="428">
        <v>3790.1669999999995</v>
      </c>
      <c r="BT21" s="440"/>
      <c r="BU21" s="428">
        <v>1.27</v>
      </c>
      <c r="BV21" s="440"/>
      <c r="BW21" s="432">
        <v>1.218</v>
      </c>
      <c r="BX21" s="433">
        <f t="shared" si="10"/>
        <v>22024.321000000018</v>
      </c>
      <c r="BY21" s="430">
        <f t="shared" si="10"/>
        <v>198633.06700000001</v>
      </c>
      <c r="BZ21" s="435">
        <v>21419.43700000002</v>
      </c>
      <c r="CA21" s="435">
        <v>195476.91</v>
      </c>
      <c r="CB21" s="435">
        <v>50.093000000000004</v>
      </c>
      <c r="CC21" s="435">
        <v>174.42099999999999</v>
      </c>
      <c r="CD21" s="435">
        <v>12.342000000000001</v>
      </c>
      <c r="CE21" s="435">
        <v>1108.5160000000001</v>
      </c>
      <c r="CF21" s="435">
        <v>2.85</v>
      </c>
      <c r="CG21" s="435">
        <v>52.973999999999997</v>
      </c>
      <c r="CH21" s="435">
        <v>539.59900000000005</v>
      </c>
      <c r="CI21" s="436">
        <v>1820.2459999999999</v>
      </c>
      <c r="CJ21" s="433">
        <f t="shared" si="18"/>
        <v>29301.219000000001</v>
      </c>
      <c r="CK21" s="430">
        <f t="shared" si="18"/>
        <v>211707.47099999999</v>
      </c>
      <c r="CL21" s="435">
        <v>25255.782999999999</v>
      </c>
      <c r="CM21" s="435">
        <v>206863.48</v>
      </c>
      <c r="CN21" s="435">
        <v>3638.6950000000002</v>
      </c>
      <c r="CO21" s="435">
        <v>1830.9670000000001</v>
      </c>
      <c r="CP21" s="435">
        <v>10.016999999999999</v>
      </c>
      <c r="CQ21" s="435">
        <v>1080.0360000000001</v>
      </c>
      <c r="CR21" s="435">
        <v>12.340999999999999</v>
      </c>
      <c r="CS21" s="435">
        <v>48.853999999999999</v>
      </c>
      <c r="CT21" s="435">
        <v>384.38300000000004</v>
      </c>
      <c r="CU21" s="436">
        <v>1884.134</v>
      </c>
      <c r="CV21" s="433">
        <f t="shared" si="11"/>
        <v>27124.067000000006</v>
      </c>
      <c r="CW21" s="430">
        <f t="shared" si="19"/>
        <v>209678.33199999997</v>
      </c>
      <c r="CX21" s="437">
        <v>25993.354000000007</v>
      </c>
      <c r="CY21" s="437">
        <v>203100.98199999996</v>
      </c>
      <c r="CZ21" s="437">
        <v>386.24600000000004</v>
      </c>
      <c r="DA21" s="437">
        <v>3385.0460000000003</v>
      </c>
      <c r="DB21" s="437">
        <v>17.803000000000001</v>
      </c>
      <c r="DC21" s="437">
        <v>1117.779</v>
      </c>
      <c r="DD21" s="437">
        <v>6.0799999999999992</v>
      </c>
      <c r="DE21" s="437">
        <v>130.80100000000002</v>
      </c>
      <c r="DF21" s="437">
        <v>720.58399999999983</v>
      </c>
      <c r="DG21" s="438">
        <v>1943.7239999999993</v>
      </c>
      <c r="DH21" s="439">
        <f t="shared" si="12"/>
        <v>245428.12974300006</v>
      </c>
      <c r="DI21" s="435">
        <f t="shared" si="12"/>
        <v>1601570.8620000002</v>
      </c>
      <c r="DJ21" s="435">
        <f t="shared" si="13"/>
        <v>238561.90205000003</v>
      </c>
      <c r="DK21" s="435">
        <f t="shared" si="13"/>
        <v>1548003.2760000001</v>
      </c>
      <c r="DL21" s="435">
        <f t="shared" si="13"/>
        <v>4362.4536589999998</v>
      </c>
      <c r="DM21" s="435">
        <f t="shared" si="13"/>
        <v>5898.9920000000002</v>
      </c>
      <c r="DN21" s="435">
        <f t="shared" si="13"/>
        <v>332.56345699999997</v>
      </c>
      <c r="DO21" s="435">
        <f t="shared" si="13"/>
        <v>36081.648000000008</v>
      </c>
      <c r="DP21" s="435">
        <f t="shared" si="14"/>
        <v>21.270999999999997</v>
      </c>
      <c r="DQ21" s="435">
        <f t="shared" si="14"/>
        <v>245.21600000000001</v>
      </c>
      <c r="DR21" s="435">
        <f t="shared" si="15"/>
        <v>2149.9395770000001</v>
      </c>
      <c r="DS21" s="436">
        <f t="shared" si="15"/>
        <v>11341.73</v>
      </c>
      <c r="DT21" s="153"/>
      <c r="DU21" s="424"/>
      <c r="DV21" s="424"/>
      <c r="DW21" s="424"/>
    </row>
    <row r="22" spans="1:127" ht="14.55" x14ac:dyDescent="0.35">
      <c r="A22" s="425" t="s">
        <v>116</v>
      </c>
      <c r="B22" s="426">
        <f t="shared" si="3"/>
        <v>169742.554</v>
      </c>
      <c r="C22" s="427">
        <f t="shared" si="3"/>
        <v>222979.45199999999</v>
      </c>
      <c r="D22" s="428">
        <v>31465.649000000009</v>
      </c>
      <c r="E22" s="428">
        <v>88510.52399999999</v>
      </c>
      <c r="F22" s="428">
        <v>138153.06299999999</v>
      </c>
      <c r="G22" s="428">
        <v>66814.688999999998</v>
      </c>
      <c r="H22" s="428">
        <v>4.3439999999999994</v>
      </c>
      <c r="I22" s="428">
        <v>1269.6190000000001</v>
      </c>
      <c r="J22" s="427">
        <v>119.49799999999999</v>
      </c>
      <c r="K22" s="429">
        <v>66384.62</v>
      </c>
      <c r="L22" s="426">
        <f t="shared" si="4"/>
        <v>77250.224670000011</v>
      </c>
      <c r="M22" s="427">
        <f t="shared" si="4"/>
        <v>103528.43899999998</v>
      </c>
      <c r="N22" s="430">
        <v>25750.316790000001</v>
      </c>
      <c r="O22" s="430">
        <v>67245.114999999991</v>
      </c>
      <c r="P22" s="430">
        <v>50985.834310000006</v>
      </c>
      <c r="Q22" s="430">
        <v>33261.161</v>
      </c>
      <c r="R22" s="430">
        <v>12.42268</v>
      </c>
      <c r="S22" s="430">
        <v>921.50200000000007</v>
      </c>
      <c r="T22" s="430">
        <v>501.65089</v>
      </c>
      <c r="U22" s="431">
        <v>2100.6610000000001</v>
      </c>
      <c r="V22" s="426">
        <f t="shared" si="5"/>
        <v>84581.234704000002</v>
      </c>
      <c r="W22" s="427">
        <f t="shared" si="5"/>
        <v>92262.691999999995</v>
      </c>
      <c r="X22" s="430">
        <v>21757.085394999998</v>
      </c>
      <c r="Y22" s="430">
        <v>54736.954000000005</v>
      </c>
      <c r="Z22" s="430">
        <v>61495.569972000005</v>
      </c>
      <c r="AA22" s="430">
        <v>34614.616999999998</v>
      </c>
      <c r="AB22" s="430">
        <v>6.2738010000000006</v>
      </c>
      <c r="AC22" s="430">
        <v>768.02799999999991</v>
      </c>
      <c r="AD22" s="430">
        <v>1322.3055360000001</v>
      </c>
      <c r="AE22" s="431">
        <v>2143.0929999999998</v>
      </c>
      <c r="AF22" s="426">
        <f t="shared" si="6"/>
        <v>121760.50376200001</v>
      </c>
      <c r="AG22" s="427">
        <f t="shared" si="6"/>
        <v>115560.82399999999</v>
      </c>
      <c r="AH22" s="430">
        <v>26942.79205</v>
      </c>
      <c r="AI22" s="430">
        <v>61717.063999999998</v>
      </c>
      <c r="AJ22" s="430">
        <v>94416.257498999999</v>
      </c>
      <c r="AK22" s="430">
        <v>51119.490999999995</v>
      </c>
      <c r="AL22" s="430">
        <v>206.142383</v>
      </c>
      <c r="AM22" s="430">
        <v>1400.6179999999999</v>
      </c>
      <c r="AN22" s="430">
        <v>195.31182999999999</v>
      </c>
      <c r="AO22" s="431">
        <v>1323.6510000000001</v>
      </c>
      <c r="AP22" s="426">
        <f t="shared" si="7"/>
        <v>173210</v>
      </c>
      <c r="AQ22" s="427">
        <f t="shared" si="7"/>
        <v>130903</v>
      </c>
      <c r="AR22" s="428">
        <v>24839</v>
      </c>
      <c r="AS22" s="428">
        <v>68322</v>
      </c>
      <c r="AT22" s="428">
        <v>148068</v>
      </c>
      <c r="AU22" s="428">
        <v>59906</v>
      </c>
      <c r="AV22" s="428">
        <v>253</v>
      </c>
      <c r="AW22" s="428">
        <v>2468</v>
      </c>
      <c r="AX22" s="428">
        <v>50</v>
      </c>
      <c r="AY22" s="432">
        <v>207</v>
      </c>
      <c r="AZ22" s="433">
        <f t="shared" si="16"/>
        <v>161624.93064100001</v>
      </c>
      <c r="BA22" s="430">
        <f t="shared" si="8"/>
        <v>142189.527</v>
      </c>
      <c r="BB22" s="428">
        <v>34309.244176000007</v>
      </c>
      <c r="BC22" s="428">
        <v>67059.573000000004</v>
      </c>
      <c r="BD22" s="428">
        <v>126950.77054</v>
      </c>
      <c r="BE22" s="428">
        <v>71104.701000000001</v>
      </c>
      <c r="BF22" s="428">
        <v>206.46290900000002</v>
      </c>
      <c r="BG22" s="428">
        <v>3853.4990000000003</v>
      </c>
      <c r="BH22" s="428">
        <v>158.45301599999999</v>
      </c>
      <c r="BI22" s="428">
        <v>154.221</v>
      </c>
      <c r="BJ22" s="440"/>
      <c r="BK22" s="434">
        <v>17.533000000000001</v>
      </c>
      <c r="BL22" s="433">
        <f t="shared" si="20"/>
        <v>184489.24200000006</v>
      </c>
      <c r="BM22" s="430">
        <f t="shared" si="20"/>
        <v>184556.09799999991</v>
      </c>
      <c r="BN22" s="428">
        <v>47053.481000000036</v>
      </c>
      <c r="BO22" s="428">
        <v>100468.33599999991</v>
      </c>
      <c r="BP22" s="428">
        <v>137094.30600000001</v>
      </c>
      <c r="BQ22" s="428">
        <v>74142.444000000003</v>
      </c>
      <c r="BR22" s="428">
        <v>48.151000000000003</v>
      </c>
      <c r="BS22" s="428">
        <v>5524.181999999998</v>
      </c>
      <c r="BT22" s="428">
        <v>60.646000000000001</v>
      </c>
      <c r="BU22" s="428">
        <v>145.75500000000002</v>
      </c>
      <c r="BV22" s="440">
        <v>232.65799999999999</v>
      </c>
      <c r="BW22" s="432">
        <v>4275.3810000000012</v>
      </c>
      <c r="BX22" s="433">
        <f t="shared" si="10"/>
        <v>204007.79300000012</v>
      </c>
      <c r="BY22" s="430">
        <f t="shared" si="10"/>
        <v>237427.30600000001</v>
      </c>
      <c r="BZ22" s="435">
        <v>51820.127000000095</v>
      </c>
      <c r="CA22" s="435">
        <v>132058.516</v>
      </c>
      <c r="CB22" s="435">
        <v>150207.32500000001</v>
      </c>
      <c r="CC22" s="435">
        <v>90653.679000000004</v>
      </c>
      <c r="CD22" s="435">
        <v>28.018000000000001</v>
      </c>
      <c r="CE22" s="435">
        <v>8801.7969999999987</v>
      </c>
      <c r="CF22" s="435">
        <v>149.43899999999999</v>
      </c>
      <c r="CG22" s="435">
        <v>70.774000000000001</v>
      </c>
      <c r="CH22" s="435">
        <v>1802.884</v>
      </c>
      <c r="CI22" s="436">
        <v>5842.54</v>
      </c>
      <c r="CJ22" s="433">
        <f t="shared" si="18"/>
        <v>258036.01399999997</v>
      </c>
      <c r="CK22" s="430">
        <f t="shared" si="18"/>
        <v>335915.60100000002</v>
      </c>
      <c r="CL22" s="435">
        <v>60725.228999999999</v>
      </c>
      <c r="CM22" s="435">
        <v>196032.696</v>
      </c>
      <c r="CN22" s="435">
        <v>194820.52299999999</v>
      </c>
      <c r="CO22" s="435">
        <v>116866.421</v>
      </c>
      <c r="CP22" s="435">
        <v>46.518999999999998</v>
      </c>
      <c r="CQ22" s="435">
        <v>15878.422</v>
      </c>
      <c r="CR22" s="435">
        <v>5.8050000000000006</v>
      </c>
      <c r="CS22" s="435">
        <v>66.525999999999996</v>
      </c>
      <c r="CT22" s="435">
        <v>2437.9380000000006</v>
      </c>
      <c r="CU22" s="436">
        <v>7071.5360000000001</v>
      </c>
      <c r="CV22" s="433">
        <f t="shared" si="11"/>
        <v>283343.43799999997</v>
      </c>
      <c r="CW22" s="430">
        <f t="shared" si="19"/>
        <v>324834.02499999991</v>
      </c>
      <c r="CX22" s="437">
        <v>45046.461000000003</v>
      </c>
      <c r="CY22" s="437">
        <v>186303.86099999989</v>
      </c>
      <c r="CZ22" s="437">
        <v>236115.96599999999</v>
      </c>
      <c r="DA22" s="437">
        <v>121965.92599999999</v>
      </c>
      <c r="DB22" s="437">
        <v>29.021999999999998</v>
      </c>
      <c r="DC22" s="437">
        <v>9544.2319999999982</v>
      </c>
      <c r="DD22" s="437">
        <v>84.317999999999984</v>
      </c>
      <c r="DE22" s="437">
        <v>492.10100000000011</v>
      </c>
      <c r="DF22" s="437">
        <v>2067.6709999999998</v>
      </c>
      <c r="DG22" s="438">
        <v>6527.9049999999988</v>
      </c>
      <c r="DH22" s="439">
        <f t="shared" si="12"/>
        <v>1718045.9347770002</v>
      </c>
      <c r="DI22" s="435">
        <f t="shared" si="12"/>
        <v>1890156.9639999997</v>
      </c>
      <c r="DJ22" s="435">
        <f t="shared" si="13"/>
        <v>369709.38541100017</v>
      </c>
      <c r="DK22" s="435">
        <f t="shared" si="13"/>
        <v>1022454.6389999999</v>
      </c>
      <c r="DL22" s="435">
        <f t="shared" si="13"/>
        <v>1338307.6153210001</v>
      </c>
      <c r="DM22" s="435">
        <f t="shared" si="13"/>
        <v>720449.12899999996</v>
      </c>
      <c r="DN22" s="435">
        <f t="shared" si="13"/>
        <v>840.355773</v>
      </c>
      <c r="DO22" s="435">
        <f t="shared" si="13"/>
        <v>50429.89899999999</v>
      </c>
      <c r="DP22" s="435">
        <f t="shared" si="14"/>
        <v>458.66101599999996</v>
      </c>
      <c r="DQ22" s="435">
        <f t="shared" si="14"/>
        <v>929.37700000000018</v>
      </c>
      <c r="DR22" s="435">
        <f t="shared" si="15"/>
        <v>8729.9172560000006</v>
      </c>
      <c r="DS22" s="436">
        <f t="shared" si="15"/>
        <v>95893.919999999984</v>
      </c>
      <c r="DT22" s="153"/>
      <c r="DU22" s="424"/>
      <c r="DV22" s="424"/>
      <c r="DW22" s="424"/>
    </row>
    <row r="23" spans="1:127" x14ac:dyDescent="0.3">
      <c r="A23" s="425" t="s">
        <v>117</v>
      </c>
      <c r="B23" s="426">
        <f t="shared" si="3"/>
        <v>980123.06599999999</v>
      </c>
      <c r="C23" s="427">
        <f t="shared" si="3"/>
        <v>1390495.7949999999</v>
      </c>
      <c r="D23" s="428">
        <v>451128.17499999999</v>
      </c>
      <c r="E23" s="428">
        <v>1121010.1909999999</v>
      </c>
      <c r="F23" s="428">
        <v>465663.37900000002</v>
      </c>
      <c r="G23" s="428">
        <v>178887.88</v>
      </c>
      <c r="H23" s="428">
        <v>71.797999999999988</v>
      </c>
      <c r="I23" s="428">
        <v>17041.441999999999</v>
      </c>
      <c r="J23" s="427">
        <v>63259.714</v>
      </c>
      <c r="K23" s="429">
        <v>73556.281999999992</v>
      </c>
      <c r="L23" s="426">
        <f t="shared" si="4"/>
        <v>701136.29674700007</v>
      </c>
      <c r="M23" s="427">
        <f t="shared" si="4"/>
        <v>1107151.1689999995</v>
      </c>
      <c r="N23" s="430">
        <v>392990.491003</v>
      </c>
      <c r="O23" s="430">
        <v>954133.77099999925</v>
      </c>
      <c r="P23" s="430">
        <v>288813.95452000003</v>
      </c>
      <c r="Q23" s="430">
        <v>110976.789</v>
      </c>
      <c r="R23" s="430">
        <v>699.530214</v>
      </c>
      <c r="S23" s="430">
        <v>24156.83</v>
      </c>
      <c r="T23" s="430">
        <v>18632.321010000003</v>
      </c>
      <c r="U23" s="431">
        <v>17883.779000000002</v>
      </c>
      <c r="V23" s="426">
        <f t="shared" si="5"/>
        <v>936494.67765499896</v>
      </c>
      <c r="W23" s="427">
        <f t="shared" si="5"/>
        <v>1306002.463</v>
      </c>
      <c r="X23" s="430">
        <v>437767.492101999</v>
      </c>
      <c r="Y23" s="430">
        <v>1075384.9169999999</v>
      </c>
      <c r="Z23" s="430">
        <v>481689.99727200001</v>
      </c>
      <c r="AA23" s="430">
        <v>190155.71599999999</v>
      </c>
      <c r="AB23" s="430">
        <v>4471.0139449999997</v>
      </c>
      <c r="AC23" s="430">
        <v>20524.781000000003</v>
      </c>
      <c r="AD23" s="430">
        <v>12566.174336</v>
      </c>
      <c r="AE23" s="431">
        <v>19937.048999999999</v>
      </c>
      <c r="AF23" s="426">
        <f t="shared" si="6"/>
        <v>792661.49973299995</v>
      </c>
      <c r="AG23" s="427">
        <f t="shared" si="6"/>
        <v>1468255.8630000011</v>
      </c>
      <c r="AH23" s="430">
        <v>439886.27622</v>
      </c>
      <c r="AI23" s="430">
        <v>1184853.5450000011</v>
      </c>
      <c r="AJ23" s="430">
        <v>315694.86443399999</v>
      </c>
      <c r="AK23" s="430">
        <v>170927.86899999998</v>
      </c>
      <c r="AL23" s="430">
        <v>361.93130399999995</v>
      </c>
      <c r="AM23" s="430">
        <v>63452.041000000005</v>
      </c>
      <c r="AN23" s="430">
        <v>36718.427774999996</v>
      </c>
      <c r="AO23" s="431">
        <v>49022.40800000001</v>
      </c>
      <c r="AP23" s="426">
        <f t="shared" si="7"/>
        <v>797957</v>
      </c>
      <c r="AQ23" s="427">
        <f t="shared" si="7"/>
        <v>1618558</v>
      </c>
      <c r="AR23" s="428">
        <v>404628</v>
      </c>
      <c r="AS23" s="428">
        <v>1127405</v>
      </c>
      <c r="AT23" s="428">
        <v>370367</v>
      </c>
      <c r="AU23" s="428">
        <v>195121</v>
      </c>
      <c r="AV23" s="428">
        <v>454</v>
      </c>
      <c r="AW23" s="428">
        <v>224182</v>
      </c>
      <c r="AX23" s="428">
        <v>22508</v>
      </c>
      <c r="AY23" s="432">
        <v>71850</v>
      </c>
      <c r="AZ23" s="433">
        <f t="shared" si="16"/>
        <v>913154.94979699992</v>
      </c>
      <c r="BA23" s="430">
        <f t="shared" si="8"/>
        <v>1521513.1889999988</v>
      </c>
      <c r="BB23" s="428">
        <v>434915.82697399997</v>
      </c>
      <c r="BC23" s="428">
        <v>1173769.7799999989</v>
      </c>
      <c r="BD23" s="428">
        <v>463073.68947499996</v>
      </c>
      <c r="BE23" s="428">
        <v>219204.86099999998</v>
      </c>
      <c r="BF23" s="428">
        <v>14428.931179999998</v>
      </c>
      <c r="BG23" s="428">
        <v>125274.07799999999</v>
      </c>
      <c r="BH23" s="428">
        <v>719.34854500000006</v>
      </c>
      <c r="BI23" s="428">
        <v>2435.4290000000001</v>
      </c>
      <c r="BJ23" s="428">
        <v>17.153623</v>
      </c>
      <c r="BK23" s="434">
        <v>829.04100000000005</v>
      </c>
      <c r="BL23" s="433">
        <f t="shared" si="20"/>
        <v>933588.97500000021</v>
      </c>
      <c r="BM23" s="430">
        <f t="shared" si="20"/>
        <v>1501889.8099999998</v>
      </c>
      <c r="BN23" s="428">
        <v>419037.16600000003</v>
      </c>
      <c r="BO23" s="428">
        <v>1233259.9119999998</v>
      </c>
      <c r="BP23" s="428">
        <v>508330.70000000007</v>
      </c>
      <c r="BQ23" s="428">
        <v>184412.43899999995</v>
      </c>
      <c r="BR23" s="428">
        <v>5489.7850000000026</v>
      </c>
      <c r="BS23" s="428">
        <v>80878.99900000004</v>
      </c>
      <c r="BT23" s="428">
        <v>721.80100000000004</v>
      </c>
      <c r="BU23" s="428">
        <v>2402.6240000000003</v>
      </c>
      <c r="BV23" s="428">
        <v>9.5230000000000032</v>
      </c>
      <c r="BW23" s="432">
        <v>935.8359999999999</v>
      </c>
      <c r="BX23" s="433">
        <f t="shared" si="10"/>
        <v>950447.8489999997</v>
      </c>
      <c r="BY23" s="430">
        <f t="shared" si="10"/>
        <v>1586869.2139999999</v>
      </c>
      <c r="BZ23" s="435">
        <v>527083.21899999969</v>
      </c>
      <c r="CA23" s="435">
        <v>1307874.7660000001</v>
      </c>
      <c r="CB23" s="435">
        <v>393934.99300000002</v>
      </c>
      <c r="CC23" s="435">
        <v>169459.90600000002</v>
      </c>
      <c r="CD23" s="435">
        <v>4247.8310000000001</v>
      </c>
      <c r="CE23" s="435">
        <v>78169.069000000003</v>
      </c>
      <c r="CF23" s="435">
        <v>264.59500000000003</v>
      </c>
      <c r="CG23" s="435">
        <v>2409.431</v>
      </c>
      <c r="CH23" s="435">
        <v>24917.210999999999</v>
      </c>
      <c r="CI23" s="436">
        <v>28956.042000000001</v>
      </c>
      <c r="CJ23" s="433">
        <f t="shared" si="18"/>
        <v>936213.04200000002</v>
      </c>
      <c r="CK23" s="430">
        <f t="shared" si="18"/>
        <v>1726132.8859999997</v>
      </c>
      <c r="CL23" s="435">
        <v>466116.01500000001</v>
      </c>
      <c r="CM23" s="435">
        <v>1394811.2579999999</v>
      </c>
      <c r="CN23" s="435">
        <v>439137.38500000001</v>
      </c>
      <c r="CO23" s="435">
        <v>238922.12100000001</v>
      </c>
      <c r="CP23" s="435">
        <v>2525.212</v>
      </c>
      <c r="CQ23" s="435">
        <v>59887.4</v>
      </c>
      <c r="CR23" s="435">
        <v>571.62900000000002</v>
      </c>
      <c r="CS23" s="435">
        <v>2261.94</v>
      </c>
      <c r="CT23" s="435">
        <v>27862.800999999999</v>
      </c>
      <c r="CU23" s="436">
        <v>30250.167000000001</v>
      </c>
      <c r="CV23" s="433">
        <f t="shared" si="11"/>
        <v>1155696.8589999995</v>
      </c>
      <c r="CW23" s="430">
        <f t="shared" si="19"/>
        <v>1949343.8989999981</v>
      </c>
      <c r="CX23" s="437">
        <v>490810.55499999929</v>
      </c>
      <c r="CY23" s="437">
        <v>1519230.8719999981</v>
      </c>
      <c r="CZ23" s="437">
        <v>648498.83700000017</v>
      </c>
      <c r="DA23" s="437">
        <v>330233.22799999994</v>
      </c>
      <c r="DB23" s="437">
        <v>3157.8910000000001</v>
      </c>
      <c r="DC23" s="437">
        <v>64191.924999999952</v>
      </c>
      <c r="DD23" s="437">
        <v>248.13</v>
      </c>
      <c r="DE23" s="437">
        <v>2079.8940000000002</v>
      </c>
      <c r="DF23" s="437">
        <v>12981.445999999994</v>
      </c>
      <c r="DG23" s="438">
        <v>33607.980000000032</v>
      </c>
      <c r="DH23" s="439">
        <f t="shared" si="12"/>
        <v>9097474.2149319984</v>
      </c>
      <c r="DI23" s="435">
        <f t="shared" si="12"/>
        <v>15176212.287999995</v>
      </c>
      <c r="DJ23" s="435">
        <f t="shared" si="13"/>
        <v>4464363.2162989983</v>
      </c>
      <c r="DK23" s="435">
        <f t="shared" si="13"/>
        <v>12091734.011999995</v>
      </c>
      <c r="DL23" s="435">
        <f t="shared" si="13"/>
        <v>4375204.7997010006</v>
      </c>
      <c r="DM23" s="435">
        <f t="shared" si="13"/>
        <v>1988301.8089999999</v>
      </c>
      <c r="DN23" s="435">
        <f t="shared" si="13"/>
        <v>35907.923643000002</v>
      </c>
      <c r="DO23" s="435">
        <f t="shared" si="13"/>
        <v>757758.56500000006</v>
      </c>
      <c r="DP23" s="435">
        <f t="shared" si="14"/>
        <v>2525.5035450000005</v>
      </c>
      <c r="DQ23" s="435">
        <f t="shared" si="14"/>
        <v>11589.318000000001</v>
      </c>
      <c r="DR23" s="435">
        <f t="shared" si="15"/>
        <v>219472.771744</v>
      </c>
      <c r="DS23" s="436">
        <f t="shared" si="15"/>
        <v>326828.58400000003</v>
      </c>
      <c r="DT23" s="153"/>
      <c r="DU23" s="424"/>
      <c r="DV23" s="424"/>
      <c r="DW23" s="424"/>
    </row>
    <row r="24" spans="1:127" x14ac:dyDescent="0.3">
      <c r="A24" s="425" t="s">
        <v>118</v>
      </c>
      <c r="B24" s="426">
        <f t="shared" si="3"/>
        <v>7407.9440000000004</v>
      </c>
      <c r="C24" s="427">
        <f t="shared" si="3"/>
        <v>17809.409</v>
      </c>
      <c r="D24" s="428">
        <v>3199.9810000000007</v>
      </c>
      <c r="E24" s="428">
        <v>14125.01</v>
      </c>
      <c r="F24" s="428">
        <v>4203.3040000000001</v>
      </c>
      <c r="G24" s="428">
        <v>3277.683</v>
      </c>
      <c r="H24" s="428">
        <v>0.95499999999999996</v>
      </c>
      <c r="I24" s="428">
        <v>43.245999999999995</v>
      </c>
      <c r="J24" s="427">
        <v>3.7040000000000002</v>
      </c>
      <c r="K24" s="429">
        <v>363.47</v>
      </c>
      <c r="L24" s="426">
        <f t="shared" si="4"/>
        <v>4826.7134300000007</v>
      </c>
      <c r="M24" s="427">
        <f t="shared" si="4"/>
        <v>6304.2870000000003</v>
      </c>
      <c r="N24" s="430">
        <v>2080.7597700000001</v>
      </c>
      <c r="O24" s="430">
        <v>4083.098</v>
      </c>
      <c r="P24" s="430">
        <v>2738.9621600000005</v>
      </c>
      <c r="Q24" s="430">
        <v>2185.2940000000003</v>
      </c>
      <c r="R24" s="444"/>
      <c r="S24" s="430">
        <v>12.327</v>
      </c>
      <c r="T24" s="430">
        <v>6.9915000000000003</v>
      </c>
      <c r="U24" s="431">
        <v>23.568000000000001</v>
      </c>
      <c r="V24" s="426">
        <f t="shared" si="5"/>
        <v>5489.1993450000009</v>
      </c>
      <c r="W24" s="427">
        <f t="shared" si="5"/>
        <v>8531.9330000000009</v>
      </c>
      <c r="X24" s="430">
        <v>1588.9250200000001</v>
      </c>
      <c r="Y24" s="430">
        <v>5025.2480000000014</v>
      </c>
      <c r="Z24" s="430">
        <v>3894.9301040000005</v>
      </c>
      <c r="AA24" s="430">
        <v>3448.9619999999995</v>
      </c>
      <c r="AB24" s="444">
        <v>0.30659300000000006</v>
      </c>
      <c r="AC24" s="430">
        <v>27.540999999999997</v>
      </c>
      <c r="AD24" s="430">
        <v>5.0376279999999998</v>
      </c>
      <c r="AE24" s="431">
        <v>30.182000000000002</v>
      </c>
      <c r="AF24" s="426">
        <f t="shared" si="6"/>
        <v>6164.0467550000003</v>
      </c>
      <c r="AG24" s="427">
        <f t="shared" si="6"/>
        <v>10598.286</v>
      </c>
      <c r="AH24" s="430">
        <v>1391.4397280000001</v>
      </c>
      <c r="AI24" s="430">
        <v>4863.0219999999999</v>
      </c>
      <c r="AJ24" s="430">
        <v>4754.9119300000002</v>
      </c>
      <c r="AK24" s="430">
        <v>4101.4229999999998</v>
      </c>
      <c r="AL24" s="444">
        <v>1.601307</v>
      </c>
      <c r="AM24" s="430">
        <v>1453.3330000000001</v>
      </c>
      <c r="AN24" s="430">
        <v>16.093789999999998</v>
      </c>
      <c r="AO24" s="431">
        <v>180.50800000000001</v>
      </c>
      <c r="AP24" s="426">
        <f t="shared" si="7"/>
        <v>9379</v>
      </c>
      <c r="AQ24" s="427">
        <f t="shared" si="7"/>
        <v>16621</v>
      </c>
      <c r="AR24" s="428">
        <v>2792</v>
      </c>
      <c r="AS24" s="428">
        <v>9541</v>
      </c>
      <c r="AT24" s="428">
        <v>6574</v>
      </c>
      <c r="AU24" s="428">
        <v>5600</v>
      </c>
      <c r="AV24" s="428">
        <v>4</v>
      </c>
      <c r="AW24" s="428">
        <v>1440</v>
      </c>
      <c r="AX24" s="428">
        <v>9</v>
      </c>
      <c r="AY24" s="432">
        <v>40</v>
      </c>
      <c r="AZ24" s="433">
        <f t="shared" si="16"/>
        <v>11265.249538000002</v>
      </c>
      <c r="BA24" s="430">
        <f t="shared" si="8"/>
        <v>18629.614999999998</v>
      </c>
      <c r="BB24" s="428">
        <v>2691.7079089999997</v>
      </c>
      <c r="BC24" s="428">
        <v>10337.654999999999</v>
      </c>
      <c r="BD24" s="428">
        <v>8561.3012950000011</v>
      </c>
      <c r="BE24" s="428">
        <v>7690.4829999999993</v>
      </c>
      <c r="BF24" s="428">
        <v>2.4918239999999998</v>
      </c>
      <c r="BG24" s="428">
        <v>532.97500000000002</v>
      </c>
      <c r="BH24" s="428">
        <v>9.7479999999999993</v>
      </c>
      <c r="BI24" s="428">
        <v>68.406000000000006</v>
      </c>
      <c r="BJ24" s="428">
        <v>5.1000000000000004E-4</v>
      </c>
      <c r="BK24" s="434">
        <v>9.6000000000000002E-2</v>
      </c>
      <c r="BL24" s="433">
        <f t="shared" si="20"/>
        <v>10279.397000000001</v>
      </c>
      <c r="BM24" s="430">
        <f t="shared" si="20"/>
        <v>17286.093000000004</v>
      </c>
      <c r="BN24" s="428">
        <v>2947.2979999999998</v>
      </c>
      <c r="BO24" s="428">
        <v>10474.028000000002</v>
      </c>
      <c r="BP24" s="428">
        <v>7328.1120000000001</v>
      </c>
      <c r="BQ24" s="428">
        <v>6709.7270000000008</v>
      </c>
      <c r="BR24" s="428">
        <v>1.325</v>
      </c>
      <c r="BS24" s="428">
        <v>55.123000000000005</v>
      </c>
      <c r="BT24" s="428">
        <v>2.6620000000000004</v>
      </c>
      <c r="BU24" s="428">
        <v>43.182000000000009</v>
      </c>
      <c r="BV24" s="428"/>
      <c r="BW24" s="432">
        <v>4.0329999999999995</v>
      </c>
      <c r="BX24" s="433">
        <f t="shared" si="10"/>
        <v>11257.382000000001</v>
      </c>
      <c r="BY24" s="430">
        <f t="shared" si="10"/>
        <v>20568.170000000002</v>
      </c>
      <c r="BZ24" s="435">
        <v>3627.078</v>
      </c>
      <c r="CA24" s="435">
        <v>12714.441999999999</v>
      </c>
      <c r="CB24" s="435">
        <v>7508.0410000000011</v>
      </c>
      <c r="CC24" s="435">
        <v>6646.8729999999996</v>
      </c>
      <c r="CD24" s="435">
        <v>8.0419999999999998</v>
      </c>
      <c r="CE24" s="435">
        <v>514.721</v>
      </c>
      <c r="CF24" s="441">
        <v>7.3159999999999998</v>
      </c>
      <c r="CG24" s="441">
        <v>242.38</v>
      </c>
      <c r="CH24" s="435">
        <v>106.905</v>
      </c>
      <c r="CI24" s="436">
        <v>449.75400000000002</v>
      </c>
      <c r="CJ24" s="433">
        <f t="shared" si="18"/>
        <v>10375.743999999999</v>
      </c>
      <c r="CK24" s="430">
        <f t="shared" si="18"/>
        <v>20212.291000000005</v>
      </c>
      <c r="CL24" s="435">
        <v>3160.2510000000002</v>
      </c>
      <c r="CM24" s="435">
        <v>12640.575000000001</v>
      </c>
      <c r="CN24" s="435">
        <v>7127.0509999999995</v>
      </c>
      <c r="CO24" s="435">
        <v>6422.0050000000001</v>
      </c>
      <c r="CP24" s="435">
        <v>2.6160000000000001</v>
      </c>
      <c r="CQ24" s="435">
        <v>452.34399999999999</v>
      </c>
      <c r="CR24" s="441">
        <v>3.1999999999999994E-2</v>
      </c>
      <c r="CS24" s="441">
        <v>0.9</v>
      </c>
      <c r="CT24" s="435">
        <v>85.794000000000011</v>
      </c>
      <c r="CU24" s="436">
        <v>696.4670000000001</v>
      </c>
      <c r="CV24" s="433">
        <f t="shared" si="11"/>
        <v>10880.273999999999</v>
      </c>
      <c r="CW24" s="430">
        <f t="shared" si="19"/>
        <v>22312.800999999999</v>
      </c>
      <c r="CX24" s="437">
        <v>3257.2699999999995</v>
      </c>
      <c r="CY24" s="437">
        <v>12660.101999999997</v>
      </c>
      <c r="CZ24" s="437">
        <v>7457.6819999999998</v>
      </c>
      <c r="DA24" s="437">
        <v>8880.0660000000007</v>
      </c>
      <c r="DB24" s="437">
        <v>8.8040000000000003</v>
      </c>
      <c r="DC24" s="437">
        <v>306.64700000000005</v>
      </c>
      <c r="DD24" s="437">
        <v>1.3179999999999998</v>
      </c>
      <c r="DE24" s="437">
        <v>11.791</v>
      </c>
      <c r="DF24" s="437">
        <v>155.20000000000005</v>
      </c>
      <c r="DG24" s="438">
        <v>454.19499999999994</v>
      </c>
      <c r="DH24" s="439">
        <f t="shared" si="12"/>
        <v>87324.950068000006</v>
      </c>
      <c r="DI24" s="435">
        <f t="shared" si="12"/>
        <v>158873.88500000001</v>
      </c>
      <c r="DJ24" s="435">
        <f t="shared" si="13"/>
        <v>26736.710427000002</v>
      </c>
      <c r="DK24" s="435">
        <f t="shared" si="13"/>
        <v>96464.18</v>
      </c>
      <c r="DL24" s="435">
        <f t="shared" si="13"/>
        <v>60148.295489000004</v>
      </c>
      <c r="DM24" s="435">
        <f t="shared" si="13"/>
        <v>54962.515999999996</v>
      </c>
      <c r="DN24" s="435">
        <f t="shared" si="13"/>
        <v>30.141723999999996</v>
      </c>
      <c r="DO24" s="435">
        <f t="shared" si="13"/>
        <v>4838.2569999999996</v>
      </c>
      <c r="DP24" s="435">
        <f t="shared" si="14"/>
        <v>21.076000000000001</v>
      </c>
      <c r="DQ24" s="435">
        <f t="shared" si="14"/>
        <v>366.65899999999999</v>
      </c>
      <c r="DR24" s="435">
        <f t="shared" si="15"/>
        <v>388.72642800000006</v>
      </c>
      <c r="DS24" s="436">
        <f t="shared" si="15"/>
        <v>2242.2730000000001</v>
      </c>
      <c r="DT24" s="153"/>
      <c r="DU24" s="424"/>
      <c r="DV24" s="424"/>
      <c r="DW24" s="424"/>
    </row>
    <row r="25" spans="1:127" x14ac:dyDescent="0.3">
      <c r="A25" s="425" t="s">
        <v>119</v>
      </c>
      <c r="B25" s="426">
        <f t="shared" si="3"/>
        <v>8613.8050000000003</v>
      </c>
      <c r="C25" s="427">
        <f t="shared" si="3"/>
        <v>14246.295</v>
      </c>
      <c r="D25" s="428">
        <v>2905.4609999999998</v>
      </c>
      <c r="E25" s="428">
        <v>9227.6180000000004</v>
      </c>
      <c r="F25" s="428">
        <v>5704.8590000000004</v>
      </c>
      <c r="G25" s="428">
        <v>4417.1970000000001</v>
      </c>
      <c r="H25" s="428">
        <v>3.4849999999999999</v>
      </c>
      <c r="I25" s="428">
        <v>205.07299999999998</v>
      </c>
      <c r="J25" s="427"/>
      <c r="K25" s="429">
        <v>396.40699999999998</v>
      </c>
      <c r="L25" s="426">
        <f t="shared" si="4"/>
        <v>5974.603274000001</v>
      </c>
      <c r="M25" s="427">
        <f t="shared" si="4"/>
        <v>9899.1610000000001</v>
      </c>
      <c r="N25" s="430">
        <v>2066.9252670000001</v>
      </c>
      <c r="O25" s="430">
        <v>6168.3680000000004</v>
      </c>
      <c r="P25" s="430">
        <v>3639.4001300000004</v>
      </c>
      <c r="Q25" s="430">
        <v>3404.0189999999993</v>
      </c>
      <c r="R25" s="430">
        <v>1.7411369999999999</v>
      </c>
      <c r="S25" s="430">
        <v>119.93300000000001</v>
      </c>
      <c r="T25" s="430">
        <v>266.53674000000001</v>
      </c>
      <c r="U25" s="431">
        <v>206.84100000000001</v>
      </c>
      <c r="V25" s="426">
        <f t="shared" si="5"/>
        <v>6101.172547000001</v>
      </c>
      <c r="W25" s="427">
        <f t="shared" si="5"/>
        <v>19391.737000000001</v>
      </c>
      <c r="X25" s="430">
        <v>2100.4993830000003</v>
      </c>
      <c r="Y25" s="430">
        <v>14707.795000000002</v>
      </c>
      <c r="Z25" s="430">
        <v>3964.6277300000002</v>
      </c>
      <c r="AA25" s="430">
        <v>4240.6900000000005</v>
      </c>
      <c r="AB25" s="430">
        <v>3.4814340000000001</v>
      </c>
      <c r="AC25" s="430">
        <v>212.47099999999998</v>
      </c>
      <c r="AD25" s="430">
        <v>32.564</v>
      </c>
      <c r="AE25" s="431">
        <v>230.78099999999998</v>
      </c>
      <c r="AF25" s="426">
        <f t="shared" si="6"/>
        <v>7991.9716900000003</v>
      </c>
      <c r="AG25" s="427">
        <f t="shared" si="6"/>
        <v>20802.579000000002</v>
      </c>
      <c r="AH25" s="430">
        <v>3775.0675699999997</v>
      </c>
      <c r="AI25" s="430">
        <v>15832.239</v>
      </c>
      <c r="AJ25" s="430">
        <v>4135.1823279999999</v>
      </c>
      <c r="AK25" s="430">
        <v>4124.6870000000008</v>
      </c>
      <c r="AL25" s="430">
        <v>11.306881000000001</v>
      </c>
      <c r="AM25" s="430">
        <v>528.02600000000007</v>
      </c>
      <c r="AN25" s="430">
        <v>70.414911000000004</v>
      </c>
      <c r="AO25" s="431">
        <v>317.62700000000001</v>
      </c>
      <c r="AP25" s="426">
        <f t="shared" si="7"/>
        <v>11306</v>
      </c>
      <c r="AQ25" s="427">
        <f t="shared" si="7"/>
        <v>20992</v>
      </c>
      <c r="AR25" s="428">
        <v>4252</v>
      </c>
      <c r="AS25" s="428">
        <v>13968</v>
      </c>
      <c r="AT25" s="428">
        <v>7036</v>
      </c>
      <c r="AU25" s="428">
        <v>6610</v>
      </c>
      <c r="AV25" s="428">
        <v>17</v>
      </c>
      <c r="AW25" s="428">
        <v>375</v>
      </c>
      <c r="AX25" s="428">
        <v>1</v>
      </c>
      <c r="AY25" s="432">
        <v>39</v>
      </c>
      <c r="AZ25" s="433">
        <f t="shared" si="16"/>
        <v>24512.857452</v>
      </c>
      <c r="BA25" s="430">
        <f t="shared" si="8"/>
        <v>36300.618999999999</v>
      </c>
      <c r="BB25" s="428">
        <v>5801.5752019999991</v>
      </c>
      <c r="BC25" s="428">
        <v>19654.252</v>
      </c>
      <c r="BD25" s="428">
        <v>18707.101434</v>
      </c>
      <c r="BE25" s="428">
        <v>16418.014000000003</v>
      </c>
      <c r="BF25" s="428">
        <v>4.1808160000000001</v>
      </c>
      <c r="BG25" s="428">
        <v>215.00499999999997</v>
      </c>
      <c r="BH25" s="440"/>
      <c r="BI25" s="428">
        <v>2.6419999999999999</v>
      </c>
      <c r="BJ25" s="440"/>
      <c r="BK25" s="434">
        <v>10.706</v>
      </c>
      <c r="BL25" s="433">
        <f t="shared" si="20"/>
        <v>17484.340999999997</v>
      </c>
      <c r="BM25" s="430">
        <f t="shared" si="20"/>
        <v>28737.126999999997</v>
      </c>
      <c r="BN25" s="428">
        <v>7564.6749999999975</v>
      </c>
      <c r="BO25" s="428">
        <v>20547.173000000003</v>
      </c>
      <c r="BP25" s="428">
        <v>9911.2379999999994</v>
      </c>
      <c r="BQ25" s="428">
        <v>7904.0939999999991</v>
      </c>
      <c r="BR25" s="428">
        <v>5.0039999999999987</v>
      </c>
      <c r="BS25" s="428">
        <v>226.45999999999998</v>
      </c>
      <c r="BT25" s="440">
        <v>3.4239999999999999</v>
      </c>
      <c r="BU25" s="428">
        <v>48.633999999999993</v>
      </c>
      <c r="BV25" s="440"/>
      <c r="BW25" s="432">
        <v>10.765999999999998</v>
      </c>
      <c r="BX25" s="433">
        <f t="shared" si="10"/>
        <v>24048.749000000003</v>
      </c>
      <c r="BY25" s="430">
        <f t="shared" si="10"/>
        <v>39718.462000000007</v>
      </c>
      <c r="BZ25" s="435">
        <v>5300.9689999999991</v>
      </c>
      <c r="CA25" s="435">
        <v>21664.796000000002</v>
      </c>
      <c r="CB25" s="435">
        <v>18631.185000000001</v>
      </c>
      <c r="CC25" s="435">
        <v>15982.523000000001</v>
      </c>
      <c r="CD25" s="435">
        <v>18.805</v>
      </c>
      <c r="CE25" s="435">
        <v>1362.2600000000002</v>
      </c>
      <c r="CF25" s="435">
        <v>0</v>
      </c>
      <c r="CG25" s="435">
        <v>0</v>
      </c>
      <c r="CH25" s="435">
        <v>97.79</v>
      </c>
      <c r="CI25" s="436">
        <v>708.88300000000004</v>
      </c>
      <c r="CJ25" s="433">
        <f t="shared" si="18"/>
        <v>15173.298999999999</v>
      </c>
      <c r="CK25" s="430">
        <f t="shared" si="18"/>
        <v>34796.183999999994</v>
      </c>
      <c r="CL25" s="435">
        <v>5363.4870000000001</v>
      </c>
      <c r="CM25" s="435">
        <v>24231.75</v>
      </c>
      <c r="CN25" s="435">
        <v>9663.3479999999981</v>
      </c>
      <c r="CO25" s="435">
        <v>7938.6210000000001</v>
      </c>
      <c r="CP25" s="435">
        <v>20.106000000000002</v>
      </c>
      <c r="CQ25" s="435">
        <v>1717.242</v>
      </c>
      <c r="CR25" s="435">
        <v>2.5100000000000002</v>
      </c>
      <c r="CS25" s="435">
        <v>105.14700000000001</v>
      </c>
      <c r="CT25" s="435">
        <v>123.848</v>
      </c>
      <c r="CU25" s="436">
        <v>803.42399999999998</v>
      </c>
      <c r="CV25" s="433">
        <f t="shared" si="11"/>
        <v>16934.301999999996</v>
      </c>
      <c r="CW25" s="430">
        <f t="shared" si="19"/>
        <v>35292.381999999998</v>
      </c>
      <c r="CX25" s="437">
        <v>5396.6549999999988</v>
      </c>
      <c r="CY25" s="437">
        <v>26023.167000000001</v>
      </c>
      <c r="CZ25" s="437">
        <v>11294.655999999999</v>
      </c>
      <c r="DA25" s="437">
        <v>7522.8770000000004</v>
      </c>
      <c r="DB25" s="437">
        <v>29.320000000000014</v>
      </c>
      <c r="DC25" s="437">
        <v>896.202</v>
      </c>
      <c r="DD25" s="437">
        <v>2.9409999999999998</v>
      </c>
      <c r="DE25" s="437">
        <v>62.592000000000006</v>
      </c>
      <c r="DF25" s="437">
        <v>210.73000000000005</v>
      </c>
      <c r="DG25" s="438">
        <v>787.54400000000021</v>
      </c>
      <c r="DH25" s="439">
        <f t="shared" si="12"/>
        <v>138141.100963</v>
      </c>
      <c r="DI25" s="435">
        <f t="shared" si="12"/>
        <v>260176.546</v>
      </c>
      <c r="DJ25" s="435">
        <f t="shared" si="13"/>
        <v>44527.314421999996</v>
      </c>
      <c r="DK25" s="435">
        <f t="shared" si="13"/>
        <v>172025.158</v>
      </c>
      <c r="DL25" s="435">
        <f t="shared" si="13"/>
        <v>92687.597622000001</v>
      </c>
      <c r="DM25" s="435">
        <f t="shared" si="13"/>
        <v>78562.722000000009</v>
      </c>
      <c r="DN25" s="435">
        <f t="shared" si="13"/>
        <v>114.43026800000001</v>
      </c>
      <c r="DO25" s="435">
        <f t="shared" si="13"/>
        <v>5857.6720000000005</v>
      </c>
      <c r="DP25" s="435">
        <f t="shared" si="14"/>
        <v>8.875</v>
      </c>
      <c r="DQ25" s="435">
        <f t="shared" si="14"/>
        <v>219.01500000000001</v>
      </c>
      <c r="DR25" s="435">
        <f t="shared" si="15"/>
        <v>802.8836510000001</v>
      </c>
      <c r="DS25" s="436">
        <f t="shared" si="15"/>
        <v>3511.9790000000003</v>
      </c>
      <c r="DT25" s="153"/>
      <c r="DU25" s="424"/>
      <c r="DV25" s="424"/>
      <c r="DW25" s="424"/>
    </row>
    <row r="26" spans="1:127" ht="14.55" x14ac:dyDescent="0.35">
      <c r="A26" s="425" t="s">
        <v>83</v>
      </c>
      <c r="B26" s="426">
        <f t="shared" si="3"/>
        <v>17619.896000000019</v>
      </c>
      <c r="C26" s="427">
        <f t="shared" si="3"/>
        <v>50472.605000000003</v>
      </c>
      <c r="D26" s="428">
        <v>10921.994000000021</v>
      </c>
      <c r="E26" s="428">
        <v>42032.41</v>
      </c>
      <c r="F26" s="428">
        <v>6695.1779999999999</v>
      </c>
      <c r="G26" s="428">
        <v>614.98599999999999</v>
      </c>
      <c r="H26" s="428">
        <v>2.7240000000000002</v>
      </c>
      <c r="I26" s="428">
        <v>1086.5339999999999</v>
      </c>
      <c r="J26" s="427"/>
      <c r="K26" s="429">
        <v>6738.6750000000002</v>
      </c>
      <c r="L26" s="426">
        <f t="shared" si="4"/>
        <v>31717.877816</v>
      </c>
      <c r="M26" s="427">
        <f t="shared" si="4"/>
        <v>39456.118999999999</v>
      </c>
      <c r="N26" s="430">
        <v>24619.854006000001</v>
      </c>
      <c r="O26" s="430">
        <v>30811.751</v>
      </c>
      <c r="P26" s="430">
        <v>6485.9559199999994</v>
      </c>
      <c r="Q26" s="430">
        <v>7493.5450000000001</v>
      </c>
      <c r="R26" s="430">
        <v>2.2386399999999997</v>
      </c>
      <c r="S26" s="430">
        <v>485.37600000000003</v>
      </c>
      <c r="T26" s="430">
        <v>609.82925</v>
      </c>
      <c r="U26" s="431">
        <v>665.447</v>
      </c>
      <c r="V26" s="426">
        <f t="shared" si="5"/>
        <v>26323.512292000003</v>
      </c>
      <c r="W26" s="427">
        <f t="shared" si="5"/>
        <v>42191.914000000004</v>
      </c>
      <c r="X26" s="430">
        <v>23085.825833000006</v>
      </c>
      <c r="Y26" s="430">
        <v>32858.532000000007</v>
      </c>
      <c r="Z26" s="430">
        <v>2633.57</v>
      </c>
      <c r="AA26" s="430">
        <v>7217.3449999999993</v>
      </c>
      <c r="AB26" s="430">
        <v>4.0738649999999996</v>
      </c>
      <c r="AC26" s="430">
        <v>319.62099999999998</v>
      </c>
      <c r="AD26" s="430">
        <v>600.04259400000001</v>
      </c>
      <c r="AE26" s="431">
        <v>1796.4160000000002</v>
      </c>
      <c r="AF26" s="426">
        <f t="shared" si="6"/>
        <v>26937.270184000008</v>
      </c>
      <c r="AG26" s="427">
        <f t="shared" si="6"/>
        <v>49015.696000000004</v>
      </c>
      <c r="AH26" s="430">
        <v>23093.010813000008</v>
      </c>
      <c r="AI26" s="430">
        <v>34145.576000000001</v>
      </c>
      <c r="AJ26" s="430">
        <v>2765.4717500000002</v>
      </c>
      <c r="AK26" s="430">
        <v>11376.237000000001</v>
      </c>
      <c r="AL26" s="430">
        <v>5.7290760000000001</v>
      </c>
      <c r="AM26" s="430">
        <v>1397.8510000000001</v>
      </c>
      <c r="AN26" s="430">
        <v>1073.0585450000001</v>
      </c>
      <c r="AO26" s="431">
        <v>2096.0320000000002</v>
      </c>
      <c r="AP26" s="426">
        <f t="shared" si="7"/>
        <v>32930</v>
      </c>
      <c r="AQ26" s="427">
        <f t="shared" si="7"/>
        <v>50325</v>
      </c>
      <c r="AR26" s="428">
        <v>24015</v>
      </c>
      <c r="AS26" s="428">
        <v>39460</v>
      </c>
      <c r="AT26" s="428">
        <v>3178</v>
      </c>
      <c r="AU26" s="428">
        <v>7670</v>
      </c>
      <c r="AV26" s="428">
        <v>5</v>
      </c>
      <c r="AW26" s="428">
        <v>1104</v>
      </c>
      <c r="AX26" s="428">
        <v>5732</v>
      </c>
      <c r="AY26" s="432">
        <v>2091</v>
      </c>
      <c r="AZ26" s="433">
        <f t="shared" si="16"/>
        <v>28476.743350000004</v>
      </c>
      <c r="BA26" s="430">
        <f t="shared" si="8"/>
        <v>55591.27</v>
      </c>
      <c r="BB26" s="428">
        <v>27686.929826000007</v>
      </c>
      <c r="BC26" s="428">
        <v>47958.788999999997</v>
      </c>
      <c r="BD26" s="428">
        <v>777.39067499999999</v>
      </c>
      <c r="BE26" s="428">
        <v>6709.5009999999993</v>
      </c>
      <c r="BF26" s="428">
        <v>4.144622</v>
      </c>
      <c r="BG26" s="428">
        <v>867.30600000000004</v>
      </c>
      <c r="BH26" s="428">
        <v>6.4832899999999993</v>
      </c>
      <c r="BI26" s="428">
        <v>17.302</v>
      </c>
      <c r="BJ26" s="428">
        <v>1.794937</v>
      </c>
      <c r="BK26" s="434">
        <v>38.372000000000007</v>
      </c>
      <c r="BL26" s="433">
        <f t="shared" si="20"/>
        <v>31278.39000000005</v>
      </c>
      <c r="BM26" s="430">
        <f t="shared" si="20"/>
        <v>59882.670999999951</v>
      </c>
      <c r="BN26" s="428">
        <v>29284.71000000005</v>
      </c>
      <c r="BO26" s="428">
        <v>51795.462999999952</v>
      </c>
      <c r="BP26" s="428">
        <v>1850.91</v>
      </c>
      <c r="BQ26" s="428">
        <v>7596.8099999999995</v>
      </c>
      <c r="BR26" s="428">
        <v>4.5129999999999999</v>
      </c>
      <c r="BS26" s="428">
        <v>446.73</v>
      </c>
      <c r="BT26" s="428">
        <v>138.25700000000001</v>
      </c>
      <c r="BU26" s="428">
        <v>27.946999999999999</v>
      </c>
      <c r="BV26" s="428"/>
      <c r="BW26" s="432">
        <v>15.721</v>
      </c>
      <c r="BX26" s="433">
        <f t="shared" si="10"/>
        <v>44453.094999999994</v>
      </c>
      <c r="BY26" s="430">
        <f t="shared" si="10"/>
        <v>85918.977999999988</v>
      </c>
      <c r="BZ26" s="435">
        <v>32050.779999999995</v>
      </c>
      <c r="CA26" s="435">
        <v>60343.067999999999</v>
      </c>
      <c r="CB26" s="435">
        <v>3896.3629999999998</v>
      </c>
      <c r="CC26" s="435">
        <v>11735.853999999999</v>
      </c>
      <c r="CD26" s="435">
        <v>8.3369999999999997</v>
      </c>
      <c r="CE26" s="435">
        <v>426.59899999999999</v>
      </c>
      <c r="CF26" s="435">
        <v>24.742000000000001</v>
      </c>
      <c r="CG26" s="435">
        <v>127.96599999999999</v>
      </c>
      <c r="CH26" s="435">
        <v>8472.8730000000014</v>
      </c>
      <c r="CI26" s="436">
        <v>13285.491</v>
      </c>
      <c r="CJ26" s="433">
        <f t="shared" si="18"/>
        <v>42027.597999999998</v>
      </c>
      <c r="CK26" s="430">
        <f t="shared" si="18"/>
        <v>97516.656999999977</v>
      </c>
      <c r="CL26" s="435">
        <v>30177.785</v>
      </c>
      <c r="CM26" s="435">
        <v>76267.366999999998</v>
      </c>
      <c r="CN26" s="435">
        <v>2353.933</v>
      </c>
      <c r="CO26" s="435">
        <v>6231.54</v>
      </c>
      <c r="CP26" s="435">
        <v>4.9240000000000004</v>
      </c>
      <c r="CQ26" s="435">
        <v>611.93799999999999</v>
      </c>
      <c r="CR26" s="435">
        <v>31.461000000000002</v>
      </c>
      <c r="CS26" s="435">
        <v>138.999</v>
      </c>
      <c r="CT26" s="435">
        <v>9459.494999999999</v>
      </c>
      <c r="CU26" s="436">
        <v>14266.813</v>
      </c>
      <c r="CV26" s="433">
        <f t="shared" si="11"/>
        <v>49737.321999999956</v>
      </c>
      <c r="CW26" s="430">
        <f t="shared" si="19"/>
        <v>114400.25700000001</v>
      </c>
      <c r="CX26" s="437">
        <v>36718.415999999954</v>
      </c>
      <c r="CY26" s="437">
        <v>90257.101999999999</v>
      </c>
      <c r="CZ26" s="437">
        <v>2409.0759999999996</v>
      </c>
      <c r="DA26" s="437">
        <v>8379.9669999999987</v>
      </c>
      <c r="DB26" s="437">
        <v>2.8650000000000002</v>
      </c>
      <c r="DC26" s="437">
        <v>330.899</v>
      </c>
      <c r="DD26" s="437">
        <v>97.260999999999996</v>
      </c>
      <c r="DE26" s="437">
        <v>318.11299999999994</v>
      </c>
      <c r="DF26" s="437">
        <v>10509.704000000002</v>
      </c>
      <c r="DG26" s="438">
        <v>15114.176000000012</v>
      </c>
      <c r="DH26" s="439">
        <f t="shared" si="12"/>
        <v>331501.70464200003</v>
      </c>
      <c r="DI26" s="435">
        <f t="shared" si="12"/>
        <v>644771.16700000002</v>
      </c>
      <c r="DJ26" s="435">
        <f t="shared" si="13"/>
        <v>261654.30547800002</v>
      </c>
      <c r="DK26" s="435">
        <f t="shared" si="13"/>
        <v>505930.0579999999</v>
      </c>
      <c r="DL26" s="435">
        <f t="shared" si="13"/>
        <v>33045.848344999999</v>
      </c>
      <c r="DM26" s="435">
        <f t="shared" si="13"/>
        <v>75025.784999999989</v>
      </c>
      <c r="DN26" s="435">
        <f t="shared" si="13"/>
        <v>44.549203000000006</v>
      </c>
      <c r="DO26" s="435">
        <f t="shared" si="13"/>
        <v>7076.8540000000003</v>
      </c>
      <c r="DP26" s="435">
        <f t="shared" si="14"/>
        <v>298.20429000000001</v>
      </c>
      <c r="DQ26" s="435">
        <f t="shared" si="14"/>
        <v>630.32699999999988</v>
      </c>
      <c r="DR26" s="435">
        <f t="shared" si="15"/>
        <v>36458.797326</v>
      </c>
      <c r="DS26" s="436">
        <f t="shared" si="15"/>
        <v>56108.143000000011</v>
      </c>
      <c r="DT26" s="153"/>
      <c r="DU26" s="424"/>
      <c r="DV26" s="424"/>
      <c r="DW26" s="424"/>
    </row>
    <row r="27" spans="1:127" ht="14.55" x14ac:dyDescent="0.35">
      <c r="A27" s="425" t="s">
        <v>120</v>
      </c>
      <c r="B27" s="426">
        <f t="shared" si="3"/>
        <v>72724.835000000006</v>
      </c>
      <c r="C27" s="427">
        <f t="shared" si="3"/>
        <v>28872.606999999996</v>
      </c>
      <c r="D27" s="428">
        <v>1447.557</v>
      </c>
      <c r="E27" s="428">
        <v>7212.9139999999989</v>
      </c>
      <c r="F27" s="428">
        <v>71266.95</v>
      </c>
      <c r="G27" s="428">
        <v>21180.087</v>
      </c>
      <c r="H27" s="428">
        <v>2.3719999999999994</v>
      </c>
      <c r="I27" s="428">
        <v>104.09700000000001</v>
      </c>
      <c r="J27" s="427">
        <v>7.9560000000000004</v>
      </c>
      <c r="K27" s="429">
        <v>375.50900000000001</v>
      </c>
      <c r="L27" s="426">
        <f t="shared" si="4"/>
        <v>4739.60077</v>
      </c>
      <c r="M27" s="427">
        <f t="shared" si="4"/>
        <v>9841.5430000000015</v>
      </c>
      <c r="N27" s="430">
        <v>1328.31366</v>
      </c>
      <c r="O27" s="430">
        <v>5697.643</v>
      </c>
      <c r="P27" s="430">
        <v>3392.5099500000001</v>
      </c>
      <c r="Q27" s="430">
        <v>3738.8240000000001</v>
      </c>
      <c r="R27" s="430">
        <v>9.1009300000000017</v>
      </c>
      <c r="S27" s="430">
        <v>306.92099999999999</v>
      </c>
      <c r="T27" s="430">
        <v>9.6762300000000003</v>
      </c>
      <c r="U27" s="431">
        <v>98.155000000000001</v>
      </c>
      <c r="V27" s="426">
        <f t="shared" si="5"/>
        <v>10016.118396</v>
      </c>
      <c r="W27" s="427">
        <f t="shared" si="5"/>
        <v>16159.026000000002</v>
      </c>
      <c r="X27" s="430">
        <v>1504.4991899999998</v>
      </c>
      <c r="Y27" s="430">
        <v>9723.9</v>
      </c>
      <c r="Z27" s="430">
        <v>8440.9813759999997</v>
      </c>
      <c r="AA27" s="430">
        <v>5694.6980000000003</v>
      </c>
      <c r="AB27" s="430">
        <v>8.1704420000000013</v>
      </c>
      <c r="AC27" s="430">
        <v>578.50400000000002</v>
      </c>
      <c r="AD27" s="430">
        <v>62.467388000000007</v>
      </c>
      <c r="AE27" s="431">
        <v>161.92400000000001</v>
      </c>
      <c r="AF27" s="426">
        <f t="shared" si="6"/>
        <v>37894.242834999997</v>
      </c>
      <c r="AG27" s="427">
        <f t="shared" si="6"/>
        <v>22990.832999999999</v>
      </c>
      <c r="AH27" s="430">
        <v>1061.539374</v>
      </c>
      <c r="AI27" s="430">
        <v>5826.6399999999994</v>
      </c>
      <c r="AJ27" s="430">
        <v>29415.431565999999</v>
      </c>
      <c r="AK27" s="430">
        <v>15341.951000000001</v>
      </c>
      <c r="AL27" s="430">
        <v>9.1450569999999995</v>
      </c>
      <c r="AM27" s="430">
        <v>995.72800000000007</v>
      </c>
      <c r="AN27" s="430">
        <v>7408.1268380000001</v>
      </c>
      <c r="AO27" s="431">
        <v>826.51400000000001</v>
      </c>
      <c r="AP27" s="426">
        <f t="shared" si="7"/>
        <v>4483</v>
      </c>
      <c r="AQ27" s="427">
        <f t="shared" si="7"/>
        <v>12985</v>
      </c>
      <c r="AR27" s="428">
        <v>2323</v>
      </c>
      <c r="AS27" s="428">
        <v>9593</v>
      </c>
      <c r="AT27" s="428">
        <v>2151</v>
      </c>
      <c r="AU27" s="428">
        <v>2652</v>
      </c>
      <c r="AV27" s="428">
        <v>9</v>
      </c>
      <c r="AW27" s="428">
        <v>731</v>
      </c>
      <c r="AX27" s="428"/>
      <c r="AY27" s="432">
        <v>9</v>
      </c>
      <c r="AZ27" s="433">
        <f t="shared" si="16"/>
        <v>10006.878729</v>
      </c>
      <c r="BA27" s="430">
        <f t="shared" si="8"/>
        <v>16345.395</v>
      </c>
      <c r="BB27" s="428">
        <v>2709.178218</v>
      </c>
      <c r="BC27" s="428">
        <v>10756.965</v>
      </c>
      <c r="BD27" s="428">
        <v>7290.6740760000002</v>
      </c>
      <c r="BE27" s="428">
        <v>4965.6149999999989</v>
      </c>
      <c r="BF27" s="428">
        <v>5.869186</v>
      </c>
      <c r="BG27" s="428">
        <v>614.72700000000009</v>
      </c>
      <c r="BH27" s="440"/>
      <c r="BI27" s="428">
        <v>1.486</v>
      </c>
      <c r="BJ27" s="428">
        <v>1.157249</v>
      </c>
      <c r="BK27" s="434">
        <v>6.6019999999999994</v>
      </c>
      <c r="BL27" s="433">
        <f t="shared" si="20"/>
        <v>116424.86999999997</v>
      </c>
      <c r="BM27" s="430">
        <f t="shared" si="20"/>
        <v>61082.819999999963</v>
      </c>
      <c r="BN27" s="428">
        <v>13251.685000000001</v>
      </c>
      <c r="BO27" s="428">
        <v>17055.932000000001</v>
      </c>
      <c r="BP27" s="428">
        <v>102922.45099999996</v>
      </c>
      <c r="BQ27" s="428">
        <v>43454.138999999966</v>
      </c>
      <c r="BR27" s="428">
        <v>4.6489999999999991</v>
      </c>
      <c r="BS27" s="428">
        <v>376.18699999999995</v>
      </c>
      <c r="BT27" s="440">
        <v>245.19699999999997</v>
      </c>
      <c r="BU27" s="428">
        <v>192.00900000000001</v>
      </c>
      <c r="BV27" s="428">
        <v>0.88800000000000012</v>
      </c>
      <c r="BW27" s="432">
        <v>4.5529999999999999</v>
      </c>
      <c r="BX27" s="433">
        <f t="shared" si="10"/>
        <v>41850.241999999998</v>
      </c>
      <c r="BY27" s="430">
        <f t="shared" si="10"/>
        <v>28096.530999999999</v>
      </c>
      <c r="BZ27" s="435">
        <v>35077.121999999996</v>
      </c>
      <c r="CA27" s="435">
        <v>19642.969000000001</v>
      </c>
      <c r="CB27" s="435">
        <v>4515.4359999999997</v>
      </c>
      <c r="CC27" s="435">
        <v>5131.55</v>
      </c>
      <c r="CD27" s="435">
        <v>4.1459999999999999</v>
      </c>
      <c r="CE27" s="435">
        <v>786.44500000000005</v>
      </c>
      <c r="CF27" s="441">
        <v>14.074</v>
      </c>
      <c r="CG27" s="441">
        <v>76.923000000000002</v>
      </c>
      <c r="CH27" s="435">
        <v>2239.4639999999999</v>
      </c>
      <c r="CI27" s="436">
        <v>2458.6439999999998</v>
      </c>
      <c r="CJ27" s="433">
        <f t="shared" si="18"/>
        <v>17100.338</v>
      </c>
      <c r="CK27" s="430">
        <f t="shared" si="18"/>
        <v>22876.600999999999</v>
      </c>
      <c r="CL27" s="435">
        <v>12757.274000000001</v>
      </c>
      <c r="CM27" s="435">
        <v>15789.130999999999</v>
      </c>
      <c r="CN27" s="435">
        <v>3647.8150000000001</v>
      </c>
      <c r="CO27" s="435">
        <v>4317.0600000000004</v>
      </c>
      <c r="CP27" s="435">
        <v>4.657</v>
      </c>
      <c r="CQ27" s="435">
        <v>1338.511</v>
      </c>
      <c r="CR27" s="441">
        <v>0.161</v>
      </c>
      <c r="CS27" s="441">
        <v>6.3979999999999997</v>
      </c>
      <c r="CT27" s="435">
        <v>690.43099999999993</v>
      </c>
      <c r="CU27" s="436">
        <v>1425.501</v>
      </c>
      <c r="CV27" s="433">
        <f t="shared" si="11"/>
        <v>6245.6299999999983</v>
      </c>
      <c r="CW27" s="430">
        <f t="shared" si="19"/>
        <v>21799.104999999996</v>
      </c>
      <c r="CX27" s="437">
        <v>2497.2669999999989</v>
      </c>
      <c r="CY27" s="437">
        <v>11966.411999999998</v>
      </c>
      <c r="CZ27" s="437">
        <v>2856.0429999999997</v>
      </c>
      <c r="DA27" s="437">
        <v>4779.7319999999982</v>
      </c>
      <c r="DB27" s="437">
        <v>5.0490000000000004</v>
      </c>
      <c r="DC27" s="437">
        <v>1081.252</v>
      </c>
      <c r="DD27" s="437">
        <v>10.364000000000001</v>
      </c>
      <c r="DE27" s="437">
        <v>80.941000000000003</v>
      </c>
      <c r="DF27" s="437">
        <v>876.90699999999993</v>
      </c>
      <c r="DG27" s="438">
        <v>3890.7679999999996</v>
      </c>
      <c r="DH27" s="439">
        <f t="shared" si="12"/>
        <v>321485.75572999992</v>
      </c>
      <c r="DI27" s="435">
        <f t="shared" si="12"/>
        <v>241049.46099999998</v>
      </c>
      <c r="DJ27" s="435">
        <f t="shared" si="13"/>
        <v>73957.435441999987</v>
      </c>
      <c r="DK27" s="435">
        <f t="shared" si="13"/>
        <v>113265.50599999998</v>
      </c>
      <c r="DL27" s="435">
        <f t="shared" si="13"/>
        <v>235899.29196799995</v>
      </c>
      <c r="DM27" s="435">
        <f t="shared" si="13"/>
        <v>111255.65599999996</v>
      </c>
      <c r="DN27" s="435">
        <f t="shared" si="13"/>
        <v>62.158615000000005</v>
      </c>
      <c r="DO27" s="435">
        <f t="shared" si="13"/>
        <v>6913.3719999999994</v>
      </c>
      <c r="DP27" s="435">
        <f t="shared" si="14"/>
        <v>269.79599999999994</v>
      </c>
      <c r="DQ27" s="435">
        <f t="shared" si="14"/>
        <v>357.75700000000006</v>
      </c>
      <c r="DR27" s="435">
        <f t="shared" si="15"/>
        <v>11297.073704999999</v>
      </c>
      <c r="DS27" s="436">
        <f t="shared" si="15"/>
        <v>9257.17</v>
      </c>
      <c r="DT27" s="153"/>
      <c r="DU27" s="424"/>
      <c r="DV27" s="424"/>
      <c r="DW27" s="424"/>
    </row>
    <row r="28" spans="1:127" x14ac:dyDescent="0.3">
      <c r="A28" s="425" t="s">
        <v>121</v>
      </c>
      <c r="B28" s="426">
        <f t="shared" si="3"/>
        <v>994263.86399999994</v>
      </c>
      <c r="C28" s="427">
        <f t="shared" si="3"/>
        <v>1192288.0109999999</v>
      </c>
      <c r="D28" s="428">
        <v>224297.78400000001</v>
      </c>
      <c r="E28" s="428">
        <v>644910.64799999993</v>
      </c>
      <c r="F28" s="428">
        <v>769711.49800000002</v>
      </c>
      <c r="G28" s="428">
        <v>492014.94899999991</v>
      </c>
      <c r="H28" s="428">
        <v>132.47</v>
      </c>
      <c r="I28" s="428">
        <v>11528.386999999999</v>
      </c>
      <c r="J28" s="427">
        <v>122.11200000000001</v>
      </c>
      <c r="K28" s="429">
        <v>43834.027000000024</v>
      </c>
      <c r="L28" s="426">
        <f t="shared" si="4"/>
        <v>1163812.9557039996</v>
      </c>
      <c r="M28" s="427">
        <f t="shared" si="4"/>
        <v>1072924.277</v>
      </c>
      <c r="N28" s="430">
        <v>244814.74483899982</v>
      </c>
      <c r="O28" s="430">
        <v>619806.92200000002</v>
      </c>
      <c r="P28" s="430">
        <v>911359.3706599999</v>
      </c>
      <c r="Q28" s="430">
        <v>427655.81200000003</v>
      </c>
      <c r="R28" s="430">
        <v>88.351137999999992</v>
      </c>
      <c r="S28" s="430">
        <v>7431.4539999999997</v>
      </c>
      <c r="T28" s="430">
        <v>7550.4890670000004</v>
      </c>
      <c r="U28" s="431">
        <v>18030.089</v>
      </c>
      <c r="V28" s="426">
        <f t="shared" si="5"/>
        <v>1202039.576227</v>
      </c>
      <c r="W28" s="427">
        <f t="shared" si="5"/>
        <v>1333399.7289999998</v>
      </c>
      <c r="X28" s="430">
        <v>268337.97798100009</v>
      </c>
      <c r="Y28" s="430">
        <v>722501.41899999999</v>
      </c>
      <c r="Z28" s="430">
        <v>921111.63921399997</v>
      </c>
      <c r="AA28" s="430">
        <v>586936.06599999999</v>
      </c>
      <c r="AB28" s="430">
        <v>188.05943799999997</v>
      </c>
      <c r="AC28" s="430">
        <v>7683.5579999999991</v>
      </c>
      <c r="AD28" s="430">
        <v>12401.899594</v>
      </c>
      <c r="AE28" s="431">
        <v>16278.686</v>
      </c>
      <c r="AF28" s="426">
        <f t="shared" si="6"/>
        <v>1375587.5674839998</v>
      </c>
      <c r="AG28" s="427">
        <f t="shared" si="6"/>
        <v>1610171.6580000021</v>
      </c>
      <c r="AH28" s="430">
        <v>396624.92787399981</v>
      </c>
      <c r="AI28" s="430">
        <v>908216.13800000225</v>
      </c>
      <c r="AJ28" s="430">
        <v>963479.17728900001</v>
      </c>
      <c r="AK28" s="430">
        <v>667972.49699999997</v>
      </c>
      <c r="AL28" s="430">
        <v>96.53385200000001</v>
      </c>
      <c r="AM28" s="430">
        <v>8852.8250000000007</v>
      </c>
      <c r="AN28" s="430">
        <v>15386.928469</v>
      </c>
      <c r="AO28" s="431">
        <v>25130.198</v>
      </c>
      <c r="AP28" s="426">
        <f t="shared" si="7"/>
        <v>1602390</v>
      </c>
      <c r="AQ28" s="427">
        <f t="shared" si="7"/>
        <v>1828480</v>
      </c>
      <c r="AR28" s="428">
        <v>353473</v>
      </c>
      <c r="AS28" s="428">
        <v>930413</v>
      </c>
      <c r="AT28" s="428">
        <v>1224045</v>
      </c>
      <c r="AU28" s="428">
        <v>874306</v>
      </c>
      <c r="AV28" s="428">
        <v>66</v>
      </c>
      <c r="AW28" s="428">
        <v>7049</v>
      </c>
      <c r="AX28" s="428">
        <v>24806</v>
      </c>
      <c r="AY28" s="432">
        <v>16712</v>
      </c>
      <c r="AZ28" s="433">
        <f t="shared" si="16"/>
        <v>1419405.0616910001</v>
      </c>
      <c r="BA28" s="430">
        <f t="shared" si="8"/>
        <v>1848165.6140000001</v>
      </c>
      <c r="BB28" s="428">
        <v>413392.83442899992</v>
      </c>
      <c r="BC28" s="428">
        <v>998495.01300000004</v>
      </c>
      <c r="BD28" s="428">
        <v>1005758.6542170002</v>
      </c>
      <c r="BE28" s="428">
        <v>837651.09900000005</v>
      </c>
      <c r="BF28" s="428">
        <v>95.846193000000014</v>
      </c>
      <c r="BG28" s="428">
        <v>10358.166000000001</v>
      </c>
      <c r="BH28" s="428">
        <v>148.67527899999999</v>
      </c>
      <c r="BI28" s="428">
        <v>1504.8419999999999</v>
      </c>
      <c r="BJ28" s="428">
        <v>9.0515730000000012</v>
      </c>
      <c r="BK28" s="434">
        <v>156.49400000000003</v>
      </c>
      <c r="BL28" s="433">
        <f t="shared" si="20"/>
        <v>1393345.6209999993</v>
      </c>
      <c r="BM28" s="430">
        <f t="shared" si="20"/>
        <v>1869076.382999999</v>
      </c>
      <c r="BN28" s="428">
        <v>520413.89299999975</v>
      </c>
      <c r="BO28" s="428">
        <v>1209248.142999999</v>
      </c>
      <c r="BP28" s="428">
        <v>872106.74299999978</v>
      </c>
      <c r="BQ28" s="428">
        <v>647280.42300000007</v>
      </c>
      <c r="BR28" s="428">
        <v>82.689000000000021</v>
      </c>
      <c r="BS28" s="428">
        <v>9863.6190000000024</v>
      </c>
      <c r="BT28" s="428">
        <v>686.07900000000006</v>
      </c>
      <c r="BU28" s="428">
        <v>1544.1939999999997</v>
      </c>
      <c r="BV28" s="428">
        <v>56.216999999999999</v>
      </c>
      <c r="BW28" s="432">
        <v>1140.0040000000001</v>
      </c>
      <c r="BX28" s="433">
        <f t="shared" si="10"/>
        <v>1742060.0789999987</v>
      </c>
      <c r="BY28" s="430">
        <f t="shared" si="10"/>
        <v>1991377.2290000001</v>
      </c>
      <c r="BZ28" s="435">
        <v>842362.32099999883</v>
      </c>
      <c r="CA28" s="435">
        <v>1448519.5380000002</v>
      </c>
      <c r="CB28" s="435">
        <v>880712.13099999994</v>
      </c>
      <c r="CC28" s="435">
        <v>496205.24100000004</v>
      </c>
      <c r="CD28" s="435">
        <v>85.575000000000003</v>
      </c>
      <c r="CE28" s="435">
        <v>11611.653999999999</v>
      </c>
      <c r="CF28" s="435">
        <v>345.63800000000003</v>
      </c>
      <c r="CG28" s="435">
        <v>2091.9879999999998</v>
      </c>
      <c r="CH28" s="435">
        <v>18554.414000000001</v>
      </c>
      <c r="CI28" s="436">
        <v>32948.808000000005</v>
      </c>
      <c r="CJ28" s="433">
        <f t="shared" si="18"/>
        <v>1647423.6159999997</v>
      </c>
      <c r="CK28" s="430">
        <f t="shared" si="18"/>
        <v>1874076.628</v>
      </c>
      <c r="CL28" s="435">
        <v>605757.99099999992</v>
      </c>
      <c r="CM28" s="435">
        <v>1328819.406</v>
      </c>
      <c r="CN28" s="435">
        <v>1032788.649</v>
      </c>
      <c r="CO28" s="435">
        <v>487624.68300000002</v>
      </c>
      <c r="CP28" s="435">
        <v>101.373</v>
      </c>
      <c r="CQ28" s="435">
        <v>29520.445</v>
      </c>
      <c r="CR28" s="435">
        <v>441.16</v>
      </c>
      <c r="CS28" s="435">
        <v>1050.723</v>
      </c>
      <c r="CT28" s="435">
        <v>8334.4429999999993</v>
      </c>
      <c r="CU28" s="436">
        <v>27061.370999999999</v>
      </c>
      <c r="CV28" s="433">
        <f t="shared" si="11"/>
        <v>2015637.2309999999</v>
      </c>
      <c r="CW28" s="430">
        <f t="shared" si="19"/>
        <v>2209091.5569999963</v>
      </c>
      <c r="CX28" s="437">
        <v>490984.55999999936</v>
      </c>
      <c r="CY28" s="437">
        <v>1333728.6549999965</v>
      </c>
      <c r="CZ28" s="437">
        <v>1508260.6220000004</v>
      </c>
      <c r="DA28" s="437">
        <v>831730.4389999999</v>
      </c>
      <c r="DB28" s="437">
        <v>102.09300000000006</v>
      </c>
      <c r="DC28" s="437">
        <v>12586.375000000004</v>
      </c>
      <c r="DD28" s="437">
        <v>717.92100000000005</v>
      </c>
      <c r="DE28" s="437">
        <v>2191.85</v>
      </c>
      <c r="DF28" s="437">
        <v>15572.035000000014</v>
      </c>
      <c r="DG28" s="438">
        <v>28854.238000000016</v>
      </c>
      <c r="DH28" s="439">
        <f t="shared" si="12"/>
        <v>14555965.572105994</v>
      </c>
      <c r="DI28" s="435">
        <f t="shared" si="12"/>
        <v>16829051.085999999</v>
      </c>
      <c r="DJ28" s="435">
        <f t="shared" si="13"/>
        <v>4360460.034122997</v>
      </c>
      <c r="DK28" s="435">
        <f t="shared" si="13"/>
        <v>10144658.881999999</v>
      </c>
      <c r="DL28" s="435">
        <f t="shared" si="13"/>
        <v>10089333.484379999</v>
      </c>
      <c r="DM28" s="435">
        <f t="shared" si="13"/>
        <v>6349377.2090000007</v>
      </c>
      <c r="DN28" s="435">
        <f t="shared" si="13"/>
        <v>1038.9906210000001</v>
      </c>
      <c r="DO28" s="435">
        <f t="shared" si="13"/>
        <v>116485.48300000001</v>
      </c>
      <c r="DP28" s="435">
        <f t="shared" si="14"/>
        <v>2339.4732790000003</v>
      </c>
      <c r="DQ28" s="435">
        <f t="shared" si="14"/>
        <v>8383.5969999999998</v>
      </c>
      <c r="DR28" s="435">
        <f t="shared" si="15"/>
        <v>102793.58970300002</v>
      </c>
      <c r="DS28" s="436">
        <f t="shared" si="15"/>
        <v>210145.91500000004</v>
      </c>
      <c r="DT28" s="153"/>
      <c r="DU28" s="424"/>
      <c r="DV28" s="424"/>
      <c r="DW28" s="424"/>
    </row>
    <row r="29" spans="1:127" x14ac:dyDescent="0.3">
      <c r="A29" s="425" t="s">
        <v>122</v>
      </c>
      <c r="B29" s="426">
        <f t="shared" si="3"/>
        <v>129381.05900000002</v>
      </c>
      <c r="C29" s="427">
        <f t="shared" si="3"/>
        <v>288553.71799999999</v>
      </c>
      <c r="D29" s="428">
        <v>71335.608000000007</v>
      </c>
      <c r="E29" s="428">
        <v>248965.18099999998</v>
      </c>
      <c r="F29" s="428">
        <v>58013.515000000007</v>
      </c>
      <c r="G29" s="428">
        <v>29482.183000000001</v>
      </c>
      <c r="H29" s="428">
        <v>14.391</v>
      </c>
      <c r="I29" s="428">
        <v>1197.08</v>
      </c>
      <c r="J29" s="427">
        <v>17.545000000000002</v>
      </c>
      <c r="K29" s="429">
        <v>8909.2739999999994</v>
      </c>
      <c r="L29" s="426">
        <f t="shared" si="4"/>
        <v>127702.24138000001</v>
      </c>
      <c r="M29" s="427">
        <f t="shared" si="4"/>
        <v>253931.527</v>
      </c>
      <c r="N29" s="430">
        <v>72804.088890000014</v>
      </c>
      <c r="O29" s="430">
        <v>231750.75</v>
      </c>
      <c r="P29" s="430">
        <v>54353.491480000004</v>
      </c>
      <c r="Q29" s="430">
        <v>19248.987999999998</v>
      </c>
      <c r="R29" s="430">
        <v>26.516190000000002</v>
      </c>
      <c r="S29" s="430">
        <v>925.48099999999999</v>
      </c>
      <c r="T29" s="430">
        <v>518.1448200000001</v>
      </c>
      <c r="U29" s="431">
        <v>2006.308</v>
      </c>
      <c r="V29" s="426">
        <f t="shared" si="5"/>
        <v>135573.00008000003</v>
      </c>
      <c r="W29" s="427">
        <f t="shared" si="5"/>
        <v>302372.52700000012</v>
      </c>
      <c r="X29" s="430">
        <v>68611.568023000014</v>
      </c>
      <c r="Y29" s="430">
        <v>265740.60400000011</v>
      </c>
      <c r="Z29" s="430">
        <v>56279.714731</v>
      </c>
      <c r="AA29" s="430">
        <v>32050.396000000001</v>
      </c>
      <c r="AB29" s="430">
        <v>23.138424999999998</v>
      </c>
      <c r="AC29" s="430">
        <v>1414.9279999999999</v>
      </c>
      <c r="AD29" s="430">
        <v>10658.578901000001</v>
      </c>
      <c r="AE29" s="431">
        <v>3166.5990000000002</v>
      </c>
      <c r="AF29" s="426">
        <f t="shared" si="6"/>
        <v>168691.25162000002</v>
      </c>
      <c r="AG29" s="427">
        <f t="shared" si="6"/>
        <v>380407.66699999996</v>
      </c>
      <c r="AH29" s="430">
        <v>77812.080816999995</v>
      </c>
      <c r="AI29" s="430">
        <v>321650.69199999998</v>
      </c>
      <c r="AJ29" s="430">
        <v>87783.934458000003</v>
      </c>
      <c r="AK29" s="430">
        <v>52938.904000000002</v>
      </c>
      <c r="AL29" s="430">
        <v>49.730274000000001</v>
      </c>
      <c r="AM29" s="430">
        <v>1583.1569999999999</v>
      </c>
      <c r="AN29" s="430">
        <v>3045.5060709999998</v>
      </c>
      <c r="AO29" s="431">
        <v>4234.9139999999998</v>
      </c>
      <c r="AP29" s="426">
        <f t="shared" si="7"/>
        <v>192348</v>
      </c>
      <c r="AQ29" s="427">
        <f t="shared" si="7"/>
        <v>393087</v>
      </c>
      <c r="AR29" s="428">
        <v>90042</v>
      </c>
      <c r="AS29" s="428">
        <v>342263</v>
      </c>
      <c r="AT29" s="428">
        <v>102263</v>
      </c>
      <c r="AU29" s="428">
        <v>48877</v>
      </c>
      <c r="AV29" s="428">
        <v>21</v>
      </c>
      <c r="AW29" s="428">
        <v>1449</v>
      </c>
      <c r="AX29" s="428">
        <v>22</v>
      </c>
      <c r="AY29" s="432">
        <v>498</v>
      </c>
      <c r="AZ29" s="433">
        <f t="shared" si="16"/>
        <v>214944.72374799999</v>
      </c>
      <c r="BA29" s="430">
        <f t="shared" si="8"/>
        <v>431252.41100000002</v>
      </c>
      <c r="BB29" s="428">
        <v>129192.51927600001</v>
      </c>
      <c r="BC29" s="428">
        <v>384184.27900000004</v>
      </c>
      <c r="BD29" s="428">
        <v>85288.636306</v>
      </c>
      <c r="BE29" s="428">
        <v>43810.283999999992</v>
      </c>
      <c r="BF29" s="428">
        <v>20.998365000000003</v>
      </c>
      <c r="BG29" s="428">
        <v>2054.1309999999999</v>
      </c>
      <c r="BH29" s="428">
        <v>441.8098</v>
      </c>
      <c r="BI29" s="428">
        <v>1146.2069999999999</v>
      </c>
      <c r="BJ29" s="428">
        <v>0.76000099999999993</v>
      </c>
      <c r="BK29" s="434">
        <v>57.510000000000005</v>
      </c>
      <c r="BL29" s="433">
        <f t="shared" si="20"/>
        <v>275074.23199999979</v>
      </c>
      <c r="BM29" s="430">
        <f t="shared" si="20"/>
        <v>465149.59399999952</v>
      </c>
      <c r="BN29" s="428">
        <v>167060.20599999983</v>
      </c>
      <c r="BO29" s="428">
        <v>406304.94599999959</v>
      </c>
      <c r="BP29" s="428">
        <v>107796.47599999998</v>
      </c>
      <c r="BQ29" s="428">
        <v>55194.240999999995</v>
      </c>
      <c r="BR29" s="428">
        <v>53.12</v>
      </c>
      <c r="BS29" s="428">
        <v>3263.7900000000004</v>
      </c>
      <c r="BT29" s="428">
        <v>163.40299999999999</v>
      </c>
      <c r="BU29" s="428">
        <v>337.14400000000006</v>
      </c>
      <c r="BV29" s="428">
        <v>1.0270000000000001</v>
      </c>
      <c r="BW29" s="432">
        <v>49.473000000000013</v>
      </c>
      <c r="BX29" s="433">
        <f t="shared" si="10"/>
        <v>312922.28099999996</v>
      </c>
      <c r="BY29" s="430">
        <f t="shared" si="10"/>
        <v>553231.60000000009</v>
      </c>
      <c r="BZ29" s="435">
        <v>133710.82699999999</v>
      </c>
      <c r="CA29" s="435">
        <v>437882.90500000003</v>
      </c>
      <c r="CB29" s="435">
        <v>175691.25099999999</v>
      </c>
      <c r="CC29" s="435">
        <v>103481.863</v>
      </c>
      <c r="CD29" s="435">
        <v>30.534000000000002</v>
      </c>
      <c r="CE29" s="435">
        <v>3618.8829999999998</v>
      </c>
      <c r="CF29" s="435">
        <v>28.393000000000001</v>
      </c>
      <c r="CG29" s="435">
        <v>138.185</v>
      </c>
      <c r="CH29" s="435">
        <v>3461.2759999999998</v>
      </c>
      <c r="CI29" s="436">
        <v>8109.7640000000001</v>
      </c>
      <c r="CJ29" s="433">
        <f t="shared" si="18"/>
        <v>297038.75599999994</v>
      </c>
      <c r="CK29" s="430">
        <f t="shared" si="18"/>
        <v>576829.02399999998</v>
      </c>
      <c r="CL29" s="435">
        <v>133061.853</v>
      </c>
      <c r="CM29" s="435">
        <v>459507.50300000003</v>
      </c>
      <c r="CN29" s="435">
        <v>161520.88699999999</v>
      </c>
      <c r="CO29" s="435">
        <v>99319.164999999994</v>
      </c>
      <c r="CP29" s="435">
        <v>41.241</v>
      </c>
      <c r="CQ29" s="435">
        <v>9047.3029999999999</v>
      </c>
      <c r="CR29" s="435">
        <v>66.952999999999989</v>
      </c>
      <c r="CS29" s="435">
        <v>212.01900000000001</v>
      </c>
      <c r="CT29" s="435">
        <v>2347.8220000000006</v>
      </c>
      <c r="CU29" s="436">
        <v>8743.0339999999997</v>
      </c>
      <c r="CV29" s="433">
        <f t="shared" si="11"/>
        <v>297991.97499999998</v>
      </c>
      <c r="CW29" s="430">
        <f t="shared" si="19"/>
        <v>629659.28899999987</v>
      </c>
      <c r="CX29" s="437">
        <v>152479.35799999998</v>
      </c>
      <c r="CY29" s="437">
        <v>507500.39199999993</v>
      </c>
      <c r="CZ29" s="437">
        <v>140804.348</v>
      </c>
      <c r="DA29" s="437">
        <v>107634.48400000001</v>
      </c>
      <c r="DB29" s="437">
        <v>44.793999999999997</v>
      </c>
      <c r="DC29" s="437">
        <v>4874.0190000000002</v>
      </c>
      <c r="DD29" s="437">
        <v>513.654</v>
      </c>
      <c r="DE29" s="437">
        <v>586.10500000000002</v>
      </c>
      <c r="DF29" s="437">
        <v>4149.8209999999999</v>
      </c>
      <c r="DG29" s="438">
        <v>9064.2890000000025</v>
      </c>
      <c r="DH29" s="439">
        <f t="shared" si="12"/>
        <v>2151667.5198279996</v>
      </c>
      <c r="DI29" s="435">
        <f t="shared" si="12"/>
        <v>4274474.3569999998</v>
      </c>
      <c r="DJ29" s="435">
        <f t="shared" si="13"/>
        <v>1096110.1090059998</v>
      </c>
      <c r="DK29" s="435">
        <f t="shared" si="13"/>
        <v>3605750.2519999999</v>
      </c>
      <c r="DL29" s="435">
        <f t="shared" si="13"/>
        <v>1029795.2539749999</v>
      </c>
      <c r="DM29" s="435">
        <f t="shared" si="13"/>
        <v>592037.50800000003</v>
      </c>
      <c r="DN29" s="435">
        <f t="shared" si="13"/>
        <v>325.46325400000001</v>
      </c>
      <c r="DO29" s="435">
        <f t="shared" si="13"/>
        <v>29427.772000000001</v>
      </c>
      <c r="DP29" s="435">
        <f t="shared" si="14"/>
        <v>1214.2128</v>
      </c>
      <c r="DQ29" s="435">
        <f t="shared" si="14"/>
        <v>2419.66</v>
      </c>
      <c r="DR29" s="435">
        <f t="shared" si="15"/>
        <v>24222.480792999999</v>
      </c>
      <c r="DS29" s="436">
        <f t="shared" si="15"/>
        <v>44839.165000000001</v>
      </c>
      <c r="DT29" s="153"/>
      <c r="DU29" s="424"/>
      <c r="DV29" s="424"/>
      <c r="DW29" s="424"/>
    </row>
    <row r="30" spans="1:127" ht="14.55" x14ac:dyDescent="0.35">
      <c r="A30" s="425" t="s">
        <v>123</v>
      </c>
      <c r="B30" s="426">
        <f t="shared" si="3"/>
        <v>1253620.9299999995</v>
      </c>
      <c r="C30" s="427">
        <f t="shared" si="3"/>
        <v>2014720.2899999986</v>
      </c>
      <c r="D30" s="428">
        <v>297079.15399999981</v>
      </c>
      <c r="E30" s="428">
        <v>1234499.710999999</v>
      </c>
      <c r="F30" s="428">
        <v>955943.26299999992</v>
      </c>
      <c r="G30" s="428">
        <v>700452.06299999997</v>
      </c>
      <c r="H30" s="428">
        <v>373.10599999999999</v>
      </c>
      <c r="I30" s="428">
        <v>30255.545000000002</v>
      </c>
      <c r="J30" s="427">
        <v>225.40700000000001</v>
      </c>
      <c r="K30" s="429">
        <v>49512.970999999998</v>
      </c>
      <c r="L30" s="426">
        <f t="shared" si="4"/>
        <v>1083450.6576980001</v>
      </c>
      <c r="M30" s="427">
        <f t="shared" si="4"/>
        <v>1689995.6879999989</v>
      </c>
      <c r="N30" s="430">
        <v>267002.64821400016</v>
      </c>
      <c r="O30" s="430">
        <v>1046983.8659999989</v>
      </c>
      <c r="P30" s="430">
        <v>811657.89700800006</v>
      </c>
      <c r="Q30" s="430">
        <v>601433.57300000009</v>
      </c>
      <c r="R30" s="430">
        <v>245.08438599999999</v>
      </c>
      <c r="S30" s="430">
        <v>26110.627</v>
      </c>
      <c r="T30" s="430">
        <v>4545.0280900000016</v>
      </c>
      <c r="U30" s="431">
        <v>15467.621999999999</v>
      </c>
      <c r="V30" s="426">
        <f t="shared" si="5"/>
        <v>1100417.6796179998</v>
      </c>
      <c r="W30" s="427">
        <f t="shared" si="5"/>
        <v>1918786.188000001</v>
      </c>
      <c r="X30" s="430">
        <v>285793.42888800002</v>
      </c>
      <c r="Y30" s="430">
        <v>1210735.4940000011</v>
      </c>
      <c r="Z30" s="430">
        <v>805481.24299699988</v>
      </c>
      <c r="AA30" s="430">
        <v>665830.26399999985</v>
      </c>
      <c r="AB30" s="430">
        <v>386.76155599999993</v>
      </c>
      <c r="AC30" s="430">
        <v>25749.056</v>
      </c>
      <c r="AD30" s="430">
        <v>8756.2461770000009</v>
      </c>
      <c r="AE30" s="431">
        <v>16471.374</v>
      </c>
      <c r="AF30" s="426">
        <f t="shared" si="6"/>
        <v>978686.14026400005</v>
      </c>
      <c r="AG30" s="427">
        <f t="shared" si="6"/>
        <v>2075177.881000001</v>
      </c>
      <c r="AH30" s="430">
        <v>283114.52513300005</v>
      </c>
      <c r="AI30" s="430">
        <v>1342099.012000001</v>
      </c>
      <c r="AJ30" s="430">
        <v>667225.73033299996</v>
      </c>
      <c r="AK30" s="430">
        <v>685446.87199999997</v>
      </c>
      <c r="AL30" s="430">
        <v>432.00203900000014</v>
      </c>
      <c r="AM30" s="430">
        <v>29318.279999999995</v>
      </c>
      <c r="AN30" s="430">
        <v>27913.882759</v>
      </c>
      <c r="AO30" s="431">
        <v>18313.71699999999</v>
      </c>
      <c r="AP30" s="426">
        <f t="shared" si="7"/>
        <v>1155282</v>
      </c>
      <c r="AQ30" s="427">
        <f t="shared" si="7"/>
        <v>2340131</v>
      </c>
      <c r="AR30" s="428">
        <v>320911</v>
      </c>
      <c r="AS30" s="428">
        <v>1551535</v>
      </c>
      <c r="AT30" s="428">
        <v>833290</v>
      </c>
      <c r="AU30" s="428">
        <v>746369</v>
      </c>
      <c r="AV30" s="428">
        <v>251</v>
      </c>
      <c r="AW30" s="428">
        <v>34690</v>
      </c>
      <c r="AX30" s="428">
        <v>830</v>
      </c>
      <c r="AY30" s="432">
        <v>7537</v>
      </c>
      <c r="AZ30" s="433">
        <f t="shared" si="16"/>
        <v>1417189.8568729998</v>
      </c>
      <c r="BA30" s="430">
        <f t="shared" si="8"/>
        <v>2548321.8419999997</v>
      </c>
      <c r="BB30" s="428">
        <v>385567.36586900003</v>
      </c>
      <c r="BC30" s="428">
        <v>1717272.42</v>
      </c>
      <c r="BD30" s="428">
        <v>1026050.7850439999</v>
      </c>
      <c r="BE30" s="428">
        <v>796358.44800000009</v>
      </c>
      <c r="BF30" s="428">
        <v>226.5640010000001</v>
      </c>
      <c r="BG30" s="428">
        <v>28386.493999999999</v>
      </c>
      <c r="BH30" s="428">
        <v>5339.0870850000001</v>
      </c>
      <c r="BI30" s="428">
        <v>5824.3549999999996</v>
      </c>
      <c r="BJ30" s="428">
        <v>6.0548740000000016</v>
      </c>
      <c r="BK30" s="434">
        <v>480.125</v>
      </c>
      <c r="BL30" s="433">
        <f t="shared" si="20"/>
        <v>1560647.3979999993</v>
      </c>
      <c r="BM30" s="430">
        <f t="shared" si="20"/>
        <v>2869206.7529999991</v>
      </c>
      <c r="BN30" s="428">
        <v>400054.1989999995</v>
      </c>
      <c r="BO30" s="428">
        <v>2034971.3929999988</v>
      </c>
      <c r="BP30" s="428">
        <v>1158192.1349999998</v>
      </c>
      <c r="BQ30" s="428">
        <v>790114.49199999997</v>
      </c>
      <c r="BR30" s="428">
        <v>238.05000000000004</v>
      </c>
      <c r="BS30" s="428">
        <v>39979.983999999997</v>
      </c>
      <c r="BT30" s="428">
        <v>2156.433</v>
      </c>
      <c r="BU30" s="428">
        <v>3261.3919999999998</v>
      </c>
      <c r="BV30" s="428">
        <v>6.5809999999999977</v>
      </c>
      <c r="BW30" s="432">
        <v>879.49199999999996</v>
      </c>
      <c r="BX30" s="433">
        <f t="shared" si="10"/>
        <v>1691207.9089999991</v>
      </c>
      <c r="BY30" s="430">
        <f t="shared" si="10"/>
        <v>3358920.2479999997</v>
      </c>
      <c r="BZ30" s="435">
        <v>494311.86799999874</v>
      </c>
      <c r="CA30" s="435">
        <v>2359727.3879999993</v>
      </c>
      <c r="CB30" s="435">
        <v>1171618.351</v>
      </c>
      <c r="CC30" s="435">
        <v>888515.81300000008</v>
      </c>
      <c r="CD30" s="435">
        <v>267.07299999999998</v>
      </c>
      <c r="CE30" s="435">
        <v>64423.468000000008</v>
      </c>
      <c r="CF30" s="435">
        <v>1376.3969999999999</v>
      </c>
      <c r="CG30" s="435">
        <v>2743.43</v>
      </c>
      <c r="CH30" s="435">
        <v>23634.220000000099</v>
      </c>
      <c r="CI30" s="436">
        <v>43510.149000000099</v>
      </c>
      <c r="CJ30" s="433">
        <f t="shared" si="18"/>
        <v>1479364.6330000001</v>
      </c>
      <c r="CK30" s="430">
        <f t="shared" si="18"/>
        <v>3531111.1850000001</v>
      </c>
      <c r="CL30" s="435">
        <v>492440.228</v>
      </c>
      <c r="CM30" s="435">
        <v>2525341.0520000001</v>
      </c>
      <c r="CN30" s="435">
        <v>970041.74099999992</v>
      </c>
      <c r="CO30" s="435">
        <v>902140.43700000003</v>
      </c>
      <c r="CP30" s="435">
        <v>400.32099999999997</v>
      </c>
      <c r="CQ30" s="435">
        <v>57878.002999999997</v>
      </c>
      <c r="CR30" s="435">
        <v>696.27700000000004</v>
      </c>
      <c r="CS30" s="435">
        <v>2671.549</v>
      </c>
      <c r="CT30" s="435">
        <v>15786.066000000001</v>
      </c>
      <c r="CU30" s="436">
        <v>43080.144</v>
      </c>
      <c r="CV30" s="433">
        <f t="shared" si="11"/>
        <v>1837058.0319999994</v>
      </c>
      <c r="CW30" s="430">
        <f t="shared" si="19"/>
        <v>3643602.2039999999</v>
      </c>
      <c r="CX30" s="437">
        <v>540785.25799999945</v>
      </c>
      <c r="CY30" s="437">
        <v>2548176.1460000002</v>
      </c>
      <c r="CZ30" s="437">
        <v>1262003.2570000002</v>
      </c>
      <c r="DA30" s="437">
        <v>998433.60899999994</v>
      </c>
      <c r="DB30" s="437">
        <v>398.63300000000044</v>
      </c>
      <c r="DC30" s="437">
        <v>47310.125</v>
      </c>
      <c r="DD30" s="437">
        <v>431.11900000000014</v>
      </c>
      <c r="DE30" s="437">
        <v>3092.3490000000006</v>
      </c>
      <c r="DF30" s="437">
        <v>33439.765000000007</v>
      </c>
      <c r="DG30" s="438">
        <v>46589.975000000049</v>
      </c>
      <c r="DH30" s="439">
        <f t="shared" si="12"/>
        <v>13556925.236452995</v>
      </c>
      <c r="DI30" s="435">
        <f t="shared" si="12"/>
        <v>25989973.278999999</v>
      </c>
      <c r="DJ30" s="435">
        <f t="shared" si="13"/>
        <v>3767059.6751039978</v>
      </c>
      <c r="DK30" s="435">
        <f t="shared" si="13"/>
        <v>17571341.482000001</v>
      </c>
      <c r="DL30" s="435">
        <f t="shared" si="13"/>
        <v>9661504.4023819976</v>
      </c>
      <c r="DM30" s="435">
        <f t="shared" si="13"/>
        <v>7775094.5709999995</v>
      </c>
      <c r="DN30" s="435">
        <f t="shared" si="13"/>
        <v>3218.5949820000005</v>
      </c>
      <c r="DO30" s="435">
        <f t="shared" si="13"/>
        <v>384101.58200000005</v>
      </c>
      <c r="DP30" s="435">
        <f t="shared" si="14"/>
        <v>9999.3130850000016</v>
      </c>
      <c r="DQ30" s="435">
        <f t="shared" si="14"/>
        <v>17593.075000000001</v>
      </c>
      <c r="DR30" s="435">
        <f t="shared" si="15"/>
        <v>115143.25090000013</v>
      </c>
      <c r="DS30" s="436">
        <f t="shared" si="15"/>
        <v>241842.56900000013</v>
      </c>
      <c r="DT30" s="153"/>
      <c r="DU30" s="424"/>
      <c r="DV30" s="424"/>
      <c r="DW30" s="424"/>
    </row>
    <row r="31" spans="1:127" x14ac:dyDescent="0.3">
      <c r="A31" s="425" t="s">
        <v>125</v>
      </c>
      <c r="B31" s="426">
        <f t="shared" si="3"/>
        <v>41561.731999999996</v>
      </c>
      <c r="C31" s="427">
        <f t="shared" si="3"/>
        <v>191388.12700000001</v>
      </c>
      <c r="D31" s="428">
        <v>37141.382999999994</v>
      </c>
      <c r="E31" s="428">
        <v>183952.57700000002</v>
      </c>
      <c r="F31" s="428">
        <v>4401.5210000000006</v>
      </c>
      <c r="G31" s="428">
        <v>2332.826</v>
      </c>
      <c r="H31" s="428">
        <v>11.978999999999999</v>
      </c>
      <c r="I31" s="428">
        <v>2971.31</v>
      </c>
      <c r="J31" s="427">
        <v>6.8490000000000002</v>
      </c>
      <c r="K31" s="429">
        <v>2131.4140000000002</v>
      </c>
      <c r="L31" s="426">
        <f t="shared" si="4"/>
        <v>73696.433579000019</v>
      </c>
      <c r="M31" s="427">
        <f t="shared" si="4"/>
        <v>166610.74999999991</v>
      </c>
      <c r="N31" s="430">
        <v>67416.202142000024</v>
      </c>
      <c r="O31" s="430">
        <v>156509.6749999999</v>
      </c>
      <c r="P31" s="430">
        <v>5703.8649999999998</v>
      </c>
      <c r="Q31" s="430">
        <v>7099.2640000000001</v>
      </c>
      <c r="R31" s="430">
        <v>38.926139999999997</v>
      </c>
      <c r="S31" s="430">
        <v>1072.9019999999998</v>
      </c>
      <c r="T31" s="430">
        <v>537.44029699999999</v>
      </c>
      <c r="U31" s="431">
        <v>1928.9090000000001</v>
      </c>
      <c r="V31" s="426">
        <f t="shared" si="5"/>
        <v>28144.841582000001</v>
      </c>
      <c r="W31" s="427">
        <f t="shared" si="5"/>
        <v>189764.75599999988</v>
      </c>
      <c r="X31" s="430">
        <v>26166.983511999999</v>
      </c>
      <c r="Y31" s="430">
        <v>182110.4579999999</v>
      </c>
      <c r="Z31" s="430">
        <v>1590.7412399999998</v>
      </c>
      <c r="AA31" s="430">
        <v>4549.473</v>
      </c>
      <c r="AB31" s="430">
        <v>12.479972</v>
      </c>
      <c r="AC31" s="430">
        <v>2286.7339999999995</v>
      </c>
      <c r="AD31" s="430">
        <v>374.63685800000002</v>
      </c>
      <c r="AE31" s="431">
        <v>818.09100000000001</v>
      </c>
      <c r="AF31" s="426">
        <f t="shared" si="6"/>
        <v>41083.486924999997</v>
      </c>
      <c r="AG31" s="427">
        <f t="shared" si="6"/>
        <v>274260.22400000005</v>
      </c>
      <c r="AH31" s="430">
        <v>39261.460256999999</v>
      </c>
      <c r="AI31" s="430">
        <v>267939.64900000003</v>
      </c>
      <c r="AJ31" s="430">
        <v>1649.7584129999998</v>
      </c>
      <c r="AK31" s="430">
        <v>1150.1510000000001</v>
      </c>
      <c r="AL31" s="430">
        <v>22.332847000000001</v>
      </c>
      <c r="AM31" s="430">
        <v>4183.2629999999999</v>
      </c>
      <c r="AN31" s="430">
        <v>149.93540800000002</v>
      </c>
      <c r="AO31" s="431">
        <v>987.16100000000006</v>
      </c>
      <c r="AP31" s="426">
        <f t="shared" si="7"/>
        <v>48755</v>
      </c>
      <c r="AQ31" s="427">
        <f t="shared" si="7"/>
        <v>323537</v>
      </c>
      <c r="AR31" s="428">
        <v>45862</v>
      </c>
      <c r="AS31" s="428">
        <v>313910</v>
      </c>
      <c r="AT31" s="428">
        <v>2864</v>
      </c>
      <c r="AU31" s="428">
        <v>1836</v>
      </c>
      <c r="AV31" s="428">
        <v>18</v>
      </c>
      <c r="AW31" s="428">
        <v>7440</v>
      </c>
      <c r="AX31" s="428">
        <v>11</v>
      </c>
      <c r="AY31" s="432">
        <v>351</v>
      </c>
      <c r="AZ31" s="433">
        <f t="shared" si="16"/>
        <v>47732.983887999988</v>
      </c>
      <c r="BA31" s="430">
        <f t="shared" si="8"/>
        <v>283168.576</v>
      </c>
      <c r="BB31" s="428">
        <v>44372.441651999987</v>
      </c>
      <c r="BC31" s="428">
        <v>277980.67800000001</v>
      </c>
      <c r="BD31" s="428">
        <v>3252.5508530000002</v>
      </c>
      <c r="BE31" s="428">
        <v>2327.92</v>
      </c>
      <c r="BF31" s="428">
        <v>15.717416</v>
      </c>
      <c r="BG31" s="428">
        <v>2325.453</v>
      </c>
      <c r="BH31" s="428">
        <v>92.273966999999999</v>
      </c>
      <c r="BI31" s="428">
        <v>351.33600000000001</v>
      </c>
      <c r="BJ31" s="440"/>
      <c r="BK31" s="434">
        <v>183.18900000000002</v>
      </c>
      <c r="BL31" s="433">
        <f t="shared" si="20"/>
        <v>52059.069000000047</v>
      </c>
      <c r="BM31" s="430">
        <f t="shared" si="20"/>
        <v>316928.97900000017</v>
      </c>
      <c r="BN31" s="428">
        <v>50454.483000000044</v>
      </c>
      <c r="BO31" s="428">
        <v>312245.11800000013</v>
      </c>
      <c r="BP31" s="428">
        <v>228.74600000000004</v>
      </c>
      <c r="BQ31" s="428">
        <v>401.291</v>
      </c>
      <c r="BR31" s="428">
        <v>17.524999999999995</v>
      </c>
      <c r="BS31" s="428">
        <v>2618.7909999999997</v>
      </c>
      <c r="BT31" s="428">
        <v>1358.3149999999998</v>
      </c>
      <c r="BU31" s="428">
        <v>1660.0810000000001</v>
      </c>
      <c r="BV31" s="440"/>
      <c r="BW31" s="432">
        <v>3.6979999999999995</v>
      </c>
      <c r="BX31" s="433">
        <f t="shared" si="10"/>
        <v>60389.284999999982</v>
      </c>
      <c r="BY31" s="430">
        <f t="shared" si="10"/>
        <v>313806.02499999991</v>
      </c>
      <c r="BZ31" s="435">
        <v>58160.05999999999</v>
      </c>
      <c r="CA31" s="435">
        <v>299048.93099999992</v>
      </c>
      <c r="CB31" s="435">
        <v>963.34199999999998</v>
      </c>
      <c r="CC31" s="435">
        <v>1255.6569999999999</v>
      </c>
      <c r="CD31" s="435">
        <v>34.485999999999997</v>
      </c>
      <c r="CE31" s="435">
        <v>5030.0989999999993</v>
      </c>
      <c r="CF31" s="435">
        <v>503.75199999999995</v>
      </c>
      <c r="CG31" s="435">
        <v>405.05400000000003</v>
      </c>
      <c r="CH31" s="435">
        <v>727.6450000000001</v>
      </c>
      <c r="CI31" s="436">
        <v>8066.2840000000106</v>
      </c>
      <c r="CJ31" s="433">
        <f t="shared" si="18"/>
        <v>61205.103999999999</v>
      </c>
      <c r="CK31" s="430">
        <f t="shared" si="18"/>
        <v>293550.17099999997</v>
      </c>
      <c r="CL31" s="435">
        <v>58830.082000000002</v>
      </c>
      <c r="CM31" s="435">
        <v>285835.90399999998</v>
      </c>
      <c r="CN31" s="435">
        <v>1800.9560000000001</v>
      </c>
      <c r="CO31" s="435">
        <v>1930.002</v>
      </c>
      <c r="CP31" s="435">
        <v>25.023</v>
      </c>
      <c r="CQ31" s="435">
        <v>3198.069</v>
      </c>
      <c r="CR31" s="435">
        <v>2.8460000000000001</v>
      </c>
      <c r="CS31" s="435">
        <v>21.917000000000002</v>
      </c>
      <c r="CT31" s="435">
        <v>546.19699999999989</v>
      </c>
      <c r="CU31" s="436">
        <v>2564.279</v>
      </c>
      <c r="CV31" s="433">
        <f t="shared" si="11"/>
        <v>67798.153000000035</v>
      </c>
      <c r="CW31" s="430">
        <f t="shared" si="19"/>
        <v>340689.98900000023</v>
      </c>
      <c r="CX31" s="437">
        <v>64143.106000000029</v>
      </c>
      <c r="CY31" s="437">
        <v>322808.85200000025</v>
      </c>
      <c r="CZ31" s="437">
        <v>2926.4819999999995</v>
      </c>
      <c r="DA31" s="437">
        <v>12062.005999999999</v>
      </c>
      <c r="DB31" s="437">
        <v>32.879000000000005</v>
      </c>
      <c r="DC31" s="437">
        <v>3115.7989999999995</v>
      </c>
      <c r="DD31" s="437">
        <v>9.2080000000000002</v>
      </c>
      <c r="DE31" s="437">
        <v>28.999000000000002</v>
      </c>
      <c r="DF31" s="437">
        <v>686.47800000000029</v>
      </c>
      <c r="DG31" s="438">
        <v>2674.3329999999974</v>
      </c>
      <c r="DH31" s="439">
        <f t="shared" si="12"/>
        <v>522426.08897400013</v>
      </c>
      <c r="DI31" s="435">
        <f t="shared" si="12"/>
        <v>2693704.5970000005</v>
      </c>
      <c r="DJ31" s="435">
        <f t="shared" si="13"/>
        <v>491808.2015630001</v>
      </c>
      <c r="DK31" s="435">
        <f t="shared" si="13"/>
        <v>2602341.8420000006</v>
      </c>
      <c r="DL31" s="435">
        <f t="shared" si="13"/>
        <v>25381.962506</v>
      </c>
      <c r="DM31" s="435">
        <f t="shared" si="13"/>
        <v>34944.589999999997</v>
      </c>
      <c r="DN31" s="435">
        <f t="shared" si="13"/>
        <v>229.34837499999998</v>
      </c>
      <c r="DO31" s="435">
        <f t="shared" si="13"/>
        <v>34242.42</v>
      </c>
      <c r="DP31" s="435">
        <f t="shared" si="14"/>
        <v>1966.394967</v>
      </c>
      <c r="DQ31" s="435">
        <f t="shared" si="14"/>
        <v>2467.3869999999997</v>
      </c>
      <c r="DR31" s="435">
        <f t="shared" si="15"/>
        <v>3040.1815630000001</v>
      </c>
      <c r="DS31" s="436">
        <f t="shared" si="15"/>
        <v>19708.358000000011</v>
      </c>
      <c r="DT31" s="153"/>
      <c r="DU31" s="424"/>
      <c r="DV31" s="424"/>
      <c r="DW31" s="424"/>
    </row>
    <row r="32" spans="1:127" x14ac:dyDescent="0.3">
      <c r="A32" s="425" t="s">
        <v>124</v>
      </c>
      <c r="B32" s="426">
        <f t="shared" si="3"/>
        <v>25504.347000000002</v>
      </c>
      <c r="C32" s="427">
        <f t="shared" si="3"/>
        <v>153055.22999999989</v>
      </c>
      <c r="D32" s="428">
        <v>21121.726000000002</v>
      </c>
      <c r="E32" s="428">
        <v>142789.2889999999</v>
      </c>
      <c r="F32" s="428">
        <v>4237.3789999999999</v>
      </c>
      <c r="G32" s="428">
        <v>3768.6750000000002</v>
      </c>
      <c r="H32" s="428">
        <v>7.9749999999999996</v>
      </c>
      <c r="I32" s="428">
        <v>1349.0340000000001</v>
      </c>
      <c r="J32" s="427">
        <v>137.267</v>
      </c>
      <c r="K32" s="429">
        <v>5148.232</v>
      </c>
      <c r="L32" s="426">
        <f t="shared" si="4"/>
        <v>40803.021031999997</v>
      </c>
      <c r="M32" s="427">
        <f t="shared" si="4"/>
        <v>201371.31099999999</v>
      </c>
      <c r="N32" s="430">
        <v>37938.266200999999</v>
      </c>
      <c r="O32" s="430">
        <v>197863.34</v>
      </c>
      <c r="P32" s="430">
        <v>2791.3051</v>
      </c>
      <c r="Q32" s="430">
        <v>1211.027</v>
      </c>
      <c r="R32" s="430">
        <v>18.605221</v>
      </c>
      <c r="S32" s="430">
        <v>1344.8869999999997</v>
      </c>
      <c r="T32" s="430">
        <v>54.844510000000007</v>
      </c>
      <c r="U32" s="431">
        <v>952.05700000000013</v>
      </c>
      <c r="V32" s="426">
        <f t="shared" si="5"/>
        <v>39688.769551999991</v>
      </c>
      <c r="W32" s="427">
        <f t="shared" si="5"/>
        <v>240146.24</v>
      </c>
      <c r="X32" s="430">
        <v>38516.976552999993</v>
      </c>
      <c r="Y32" s="430">
        <v>236555.02</v>
      </c>
      <c r="Z32" s="430">
        <v>787.50270599999999</v>
      </c>
      <c r="AA32" s="430">
        <v>952.95700000000011</v>
      </c>
      <c r="AB32" s="430">
        <v>8.5247740000000007</v>
      </c>
      <c r="AC32" s="430">
        <v>1073.3019999999999</v>
      </c>
      <c r="AD32" s="430">
        <v>375.76551899999998</v>
      </c>
      <c r="AE32" s="431">
        <v>1564.961</v>
      </c>
      <c r="AF32" s="426">
        <f t="shared" si="6"/>
        <v>38787.370135999998</v>
      </c>
      <c r="AG32" s="427">
        <f t="shared" si="6"/>
        <v>228664.77500000005</v>
      </c>
      <c r="AH32" s="430">
        <v>31146.932868</v>
      </c>
      <c r="AI32" s="430">
        <v>213960.44900000002</v>
      </c>
      <c r="AJ32" s="430">
        <v>7532.1413399999992</v>
      </c>
      <c r="AK32" s="430">
        <v>10771.553</v>
      </c>
      <c r="AL32" s="430">
        <v>21.692739999999997</v>
      </c>
      <c r="AM32" s="430">
        <v>2554.1190000000001</v>
      </c>
      <c r="AN32" s="430">
        <v>86.603188000000003</v>
      </c>
      <c r="AO32" s="431">
        <v>1378.654</v>
      </c>
      <c r="AP32" s="426">
        <f t="shared" si="7"/>
        <v>32851</v>
      </c>
      <c r="AQ32" s="427">
        <f t="shared" si="7"/>
        <v>251495</v>
      </c>
      <c r="AR32" s="428">
        <v>29470</v>
      </c>
      <c r="AS32" s="428">
        <v>244203</v>
      </c>
      <c r="AT32" s="428">
        <v>3330</v>
      </c>
      <c r="AU32" s="428">
        <v>5004</v>
      </c>
      <c r="AV32" s="428">
        <v>30</v>
      </c>
      <c r="AW32" s="428">
        <v>2057</v>
      </c>
      <c r="AX32" s="428">
        <v>21</v>
      </c>
      <c r="AY32" s="432">
        <v>231</v>
      </c>
      <c r="AZ32" s="433">
        <f t="shared" si="16"/>
        <v>40007.803801000009</v>
      </c>
      <c r="BA32" s="430">
        <f t="shared" si="8"/>
        <v>297156.00999999983</v>
      </c>
      <c r="BB32" s="428">
        <v>35444.365526000001</v>
      </c>
      <c r="BC32" s="428">
        <v>286080.35999999993</v>
      </c>
      <c r="BD32" s="428">
        <v>4516.1012200000005</v>
      </c>
      <c r="BE32" s="428">
        <v>8454.1869999999999</v>
      </c>
      <c r="BF32" s="428">
        <v>9.9918429999999994</v>
      </c>
      <c r="BG32" s="428">
        <v>1286.6220000000001</v>
      </c>
      <c r="BH32" s="428">
        <v>35.384010000000004</v>
      </c>
      <c r="BI32" s="428">
        <v>1273.7079999999999</v>
      </c>
      <c r="BJ32" s="428">
        <v>1.9612019999999999</v>
      </c>
      <c r="BK32" s="434">
        <v>61.133000000000003</v>
      </c>
      <c r="BL32" s="433">
        <f t="shared" si="20"/>
        <v>39683.019000000022</v>
      </c>
      <c r="BM32" s="430">
        <f t="shared" si="20"/>
        <v>269105.75899999996</v>
      </c>
      <c r="BN32" s="428">
        <v>34296.843000000023</v>
      </c>
      <c r="BO32" s="428">
        <v>248027.63899999997</v>
      </c>
      <c r="BP32" s="428">
        <v>5362.223</v>
      </c>
      <c r="BQ32" s="428">
        <v>18939.185999999998</v>
      </c>
      <c r="BR32" s="428">
        <v>14.136999999999997</v>
      </c>
      <c r="BS32" s="428">
        <v>2058.1669999999999</v>
      </c>
      <c r="BT32" s="428">
        <v>6.3059999999999992</v>
      </c>
      <c r="BU32" s="428">
        <v>22.983000000000001</v>
      </c>
      <c r="BV32" s="428">
        <v>3.5100000000000002</v>
      </c>
      <c r="BW32" s="432">
        <v>57.783999999999999</v>
      </c>
      <c r="BX32" s="433">
        <f t="shared" si="10"/>
        <v>47949.422000000006</v>
      </c>
      <c r="BY32" s="430">
        <f t="shared" si="10"/>
        <v>284722.1480000001</v>
      </c>
      <c r="BZ32" s="435">
        <v>38193.399000000005</v>
      </c>
      <c r="CA32" s="435">
        <v>254723.42000000007</v>
      </c>
      <c r="CB32" s="435">
        <v>6835.52</v>
      </c>
      <c r="CC32" s="435">
        <v>21009.862000000001</v>
      </c>
      <c r="CD32" s="435">
        <v>18.866999999999997</v>
      </c>
      <c r="CE32" s="435">
        <v>3630.5960000000005</v>
      </c>
      <c r="CF32" s="435">
        <v>385.31600000000003</v>
      </c>
      <c r="CG32" s="435">
        <v>244.761</v>
      </c>
      <c r="CH32" s="435">
        <v>2516.3199999999997</v>
      </c>
      <c r="CI32" s="436">
        <v>5113.509</v>
      </c>
      <c r="CJ32" s="433">
        <f t="shared" si="18"/>
        <v>45007.722000000002</v>
      </c>
      <c r="CK32" s="430">
        <f t="shared" si="18"/>
        <v>388809.44600000005</v>
      </c>
      <c r="CL32" s="435">
        <v>33957.976999999999</v>
      </c>
      <c r="CM32" s="435">
        <v>251135.114</v>
      </c>
      <c r="CN32" s="435">
        <v>9987.4269999999997</v>
      </c>
      <c r="CO32" s="435">
        <v>20531.053</v>
      </c>
      <c r="CP32" s="435">
        <v>35.089000000000006</v>
      </c>
      <c r="CQ32" s="435">
        <v>1512.4169999999999</v>
      </c>
      <c r="CR32" s="435">
        <v>9.8379999999999992</v>
      </c>
      <c r="CS32" s="435">
        <v>168.67400000000001</v>
      </c>
      <c r="CT32" s="435">
        <v>1017.391</v>
      </c>
      <c r="CU32" s="436">
        <v>115462.18800000001</v>
      </c>
      <c r="CV32" s="433">
        <f t="shared" si="11"/>
        <v>58528.784000000007</v>
      </c>
      <c r="CW32" s="430">
        <f t="shared" si="19"/>
        <v>391987.88099999994</v>
      </c>
      <c r="CX32" s="437">
        <v>41880.663000000008</v>
      </c>
      <c r="CY32" s="437">
        <v>319815.71699999995</v>
      </c>
      <c r="CZ32" s="437">
        <v>15915.505999999996</v>
      </c>
      <c r="DA32" s="437">
        <v>30267.250000000004</v>
      </c>
      <c r="DB32" s="437">
        <v>43.868000000000038</v>
      </c>
      <c r="DC32" s="437">
        <v>1527.5569999999993</v>
      </c>
      <c r="DD32" s="437">
        <v>6.8850000000000007</v>
      </c>
      <c r="DE32" s="437">
        <v>99.568999999999974</v>
      </c>
      <c r="DF32" s="437">
        <v>681.86199999999997</v>
      </c>
      <c r="DG32" s="438">
        <v>40277.788</v>
      </c>
      <c r="DH32" s="439">
        <f t="shared" si="12"/>
        <v>408811.25852100004</v>
      </c>
      <c r="DI32" s="435">
        <f t="shared" si="12"/>
        <v>2706513.8</v>
      </c>
      <c r="DJ32" s="435">
        <f>D32+N32+X32+AH32+AR32+BB32+BN32+BZ32+CL32+CX32</f>
        <v>341967.14914800005</v>
      </c>
      <c r="DK32" s="435">
        <f t="shared" si="13"/>
        <v>2395153.3480000002</v>
      </c>
      <c r="DL32" s="435">
        <f t="shared" si="13"/>
        <v>61295.105365999989</v>
      </c>
      <c r="DM32" s="435">
        <f t="shared" si="13"/>
        <v>120909.74999999999</v>
      </c>
      <c r="DN32" s="435">
        <f t="shared" si="13"/>
        <v>208.75057800000002</v>
      </c>
      <c r="DO32" s="435">
        <f t="shared" si="13"/>
        <v>18393.701000000001</v>
      </c>
      <c r="DP32" s="435">
        <f t="shared" si="14"/>
        <v>443.72901000000007</v>
      </c>
      <c r="DQ32" s="435">
        <f t="shared" si="14"/>
        <v>1809.6949999999997</v>
      </c>
      <c r="DR32" s="435">
        <f t="shared" si="15"/>
        <v>4896.5244189999994</v>
      </c>
      <c r="DS32" s="436">
        <f t="shared" si="15"/>
        <v>170247.30600000001</v>
      </c>
      <c r="DT32" s="153"/>
      <c r="DU32" s="424"/>
      <c r="DV32" s="424"/>
      <c r="DW32" s="424"/>
    </row>
    <row r="33" spans="1:127" x14ac:dyDescent="0.3">
      <c r="A33" s="445" t="s">
        <v>126</v>
      </c>
      <c r="B33" s="426">
        <f t="shared" si="3"/>
        <v>286297.24599999998</v>
      </c>
      <c r="C33" s="427">
        <f t="shared" si="3"/>
        <v>443239.50399999996</v>
      </c>
      <c r="D33" s="428">
        <v>36808.536999999997</v>
      </c>
      <c r="E33" s="428">
        <v>261846.69499999998</v>
      </c>
      <c r="F33" s="428">
        <v>249301.82800000001</v>
      </c>
      <c r="G33" s="428">
        <v>159371.155</v>
      </c>
      <c r="H33" s="428">
        <v>28.157999999999998</v>
      </c>
      <c r="I33" s="428">
        <v>5408.2890000000007</v>
      </c>
      <c r="J33" s="427">
        <v>158.72300000000001</v>
      </c>
      <c r="K33" s="429">
        <v>16613.364999999998</v>
      </c>
      <c r="L33" s="426">
        <f t="shared" si="4"/>
        <v>276691.63025100005</v>
      </c>
      <c r="M33" s="427">
        <f t="shared" si="4"/>
        <v>354296.26999999996</v>
      </c>
      <c r="N33" s="430">
        <v>46164.623067000008</v>
      </c>
      <c r="O33" s="430">
        <v>211148.10799999998</v>
      </c>
      <c r="P33" s="430">
        <v>229510.64039000002</v>
      </c>
      <c r="Q33" s="430">
        <v>135616.516</v>
      </c>
      <c r="R33" s="430">
        <v>98.278379000000001</v>
      </c>
      <c r="S33" s="430">
        <v>3278.1089999999999</v>
      </c>
      <c r="T33" s="430">
        <v>918.08841500000005</v>
      </c>
      <c r="U33" s="431">
        <v>4253.5370000000003</v>
      </c>
      <c r="V33" s="426">
        <f t="shared" si="5"/>
        <v>260376.73159500002</v>
      </c>
      <c r="W33" s="427">
        <f t="shared" si="5"/>
        <v>359273.74899999995</v>
      </c>
      <c r="X33" s="430">
        <v>39423.559690000002</v>
      </c>
      <c r="Y33" s="430">
        <v>211403.486</v>
      </c>
      <c r="Z33" s="430">
        <v>219887.309011</v>
      </c>
      <c r="AA33" s="430">
        <v>138165.94599999997</v>
      </c>
      <c r="AB33" s="430">
        <v>84.838030000000003</v>
      </c>
      <c r="AC33" s="430">
        <v>3555.9730000000004</v>
      </c>
      <c r="AD33" s="430">
        <v>981.02486399999998</v>
      </c>
      <c r="AE33" s="431">
        <v>6148.344000000001</v>
      </c>
      <c r="AF33" s="426">
        <f t="shared" si="6"/>
        <v>296778.97649199999</v>
      </c>
      <c r="AG33" s="427">
        <f t="shared" si="6"/>
        <v>416944.30800000002</v>
      </c>
      <c r="AH33" s="430">
        <v>42429.986138999993</v>
      </c>
      <c r="AI33" s="430">
        <v>248300.826</v>
      </c>
      <c r="AJ33" s="430">
        <v>254053.58835700003</v>
      </c>
      <c r="AK33" s="430">
        <v>161435</v>
      </c>
      <c r="AL33" s="430">
        <v>67.905895000000001</v>
      </c>
      <c r="AM33" s="430">
        <v>3829.6420000000003</v>
      </c>
      <c r="AN33" s="430">
        <v>227.49610100000001</v>
      </c>
      <c r="AO33" s="431">
        <v>3378.8399999999997</v>
      </c>
      <c r="AP33" s="426">
        <f t="shared" si="7"/>
        <v>316998</v>
      </c>
      <c r="AQ33" s="427">
        <f t="shared" si="7"/>
        <v>455638</v>
      </c>
      <c r="AR33" s="428">
        <v>50620</v>
      </c>
      <c r="AS33" s="428">
        <v>288027</v>
      </c>
      <c r="AT33" s="428">
        <v>266176</v>
      </c>
      <c r="AU33" s="428">
        <v>163280</v>
      </c>
      <c r="AV33" s="428">
        <v>80</v>
      </c>
      <c r="AW33" s="428">
        <v>3633</v>
      </c>
      <c r="AX33" s="428">
        <v>122</v>
      </c>
      <c r="AY33" s="432">
        <v>698</v>
      </c>
      <c r="AZ33" s="433">
        <f t="shared" si="16"/>
        <v>277158.18284899998</v>
      </c>
      <c r="BA33" s="430">
        <f t="shared" si="8"/>
        <v>431302.64199999976</v>
      </c>
      <c r="BB33" s="428">
        <v>60045.767810999998</v>
      </c>
      <c r="BC33" s="428">
        <v>297545.23599999986</v>
      </c>
      <c r="BD33" s="428">
        <v>217003.20742899997</v>
      </c>
      <c r="BE33" s="428">
        <v>129265.56299999998</v>
      </c>
      <c r="BF33" s="428">
        <v>59.896810000000002</v>
      </c>
      <c r="BG33" s="428">
        <v>3774.1869999999999</v>
      </c>
      <c r="BH33" s="428">
        <v>47.619469000000002</v>
      </c>
      <c r="BI33" s="428">
        <v>618.42600000000004</v>
      </c>
      <c r="BJ33" s="428">
        <v>1.69133</v>
      </c>
      <c r="BK33" s="434">
        <v>99.22999999999999</v>
      </c>
      <c r="BL33" s="433">
        <f t="shared" si="20"/>
        <v>302797.64400000003</v>
      </c>
      <c r="BM33" s="430">
        <f t="shared" si="20"/>
        <v>456874.20999999973</v>
      </c>
      <c r="BN33" s="428">
        <v>48400.470000000038</v>
      </c>
      <c r="BO33" s="428">
        <v>296970.2019999997</v>
      </c>
      <c r="BP33" s="428">
        <v>254323.36699999997</v>
      </c>
      <c r="BQ33" s="428">
        <v>155986.08199999999</v>
      </c>
      <c r="BR33" s="428">
        <v>61.32200000000001</v>
      </c>
      <c r="BS33" s="428">
        <v>3663.9889999999996</v>
      </c>
      <c r="BT33" s="428">
        <v>2.8730000000000002</v>
      </c>
      <c r="BU33" s="428">
        <v>48.162000000000006</v>
      </c>
      <c r="BV33" s="428">
        <v>9.6120000000000019</v>
      </c>
      <c r="BW33" s="432">
        <v>205.77499999999998</v>
      </c>
      <c r="BX33" s="433">
        <f t="shared" si="10"/>
        <v>235050.35400000005</v>
      </c>
      <c r="BY33" s="430">
        <f t="shared" si="10"/>
        <v>410018.16499999986</v>
      </c>
      <c r="BZ33" s="435">
        <v>42971.590000000011</v>
      </c>
      <c r="CA33" s="435">
        <v>320213.24699999986</v>
      </c>
      <c r="CB33" s="435">
        <v>189173.962</v>
      </c>
      <c r="CC33" s="435">
        <v>78272.781000000003</v>
      </c>
      <c r="CD33" s="435">
        <v>31.689999999999998</v>
      </c>
      <c r="CE33" s="435">
        <v>3885.6530000000002</v>
      </c>
      <c r="CF33" s="435">
        <v>26.559000000000005</v>
      </c>
      <c r="CG33" s="435">
        <v>147.53899999999999</v>
      </c>
      <c r="CH33" s="435">
        <v>2846.5530000000003</v>
      </c>
      <c r="CI33" s="436">
        <v>7498.9449999999997</v>
      </c>
      <c r="CJ33" s="433">
        <f t="shared" si="18"/>
        <v>279781.93899999995</v>
      </c>
      <c r="CK33" s="430">
        <f t="shared" si="18"/>
        <v>473213.24099999998</v>
      </c>
      <c r="CL33" s="435">
        <v>65957.068000000014</v>
      </c>
      <c r="CM33" s="435">
        <v>361806.52399999998</v>
      </c>
      <c r="CN33" s="435">
        <v>211971.81599999999</v>
      </c>
      <c r="CO33" s="435">
        <v>99051.254000000001</v>
      </c>
      <c r="CP33" s="435">
        <v>38.795000000000002</v>
      </c>
      <c r="CQ33" s="435">
        <v>4150.0929999999998</v>
      </c>
      <c r="CR33" s="435">
        <v>20.594999999999999</v>
      </c>
      <c r="CS33" s="435">
        <v>371.89699999999999</v>
      </c>
      <c r="CT33" s="435">
        <v>1793.665</v>
      </c>
      <c r="CU33" s="436">
        <v>7833.473</v>
      </c>
      <c r="CV33" s="433">
        <f t="shared" si="11"/>
        <v>260194.30099999989</v>
      </c>
      <c r="CW33" s="430">
        <f t="shared" si="19"/>
        <v>499057.79299999995</v>
      </c>
      <c r="CX33" s="437">
        <v>60694.078000000009</v>
      </c>
      <c r="CY33" s="437">
        <v>385985.16200000001</v>
      </c>
      <c r="CZ33" s="437">
        <v>197177.0469999999</v>
      </c>
      <c r="DA33" s="437">
        <v>99522.218000000008</v>
      </c>
      <c r="DB33" s="437">
        <v>58.552</v>
      </c>
      <c r="DC33" s="437">
        <v>3806.4629999999988</v>
      </c>
      <c r="DD33" s="437">
        <v>133.65</v>
      </c>
      <c r="DE33" s="437">
        <v>847.37699999999995</v>
      </c>
      <c r="DF33" s="437">
        <v>2130.9740000000015</v>
      </c>
      <c r="DG33" s="438">
        <v>8896.5729999999985</v>
      </c>
      <c r="DH33" s="439">
        <f t="shared" si="12"/>
        <v>2792125.0051869997</v>
      </c>
      <c r="DI33" s="435">
        <f t="shared" si="12"/>
        <v>4299857.8819999993</v>
      </c>
      <c r="DJ33" s="435">
        <f t="shared" si="13"/>
        <v>493515.67970700015</v>
      </c>
      <c r="DK33" s="435">
        <f t="shared" si="13"/>
        <v>2883246.4859999991</v>
      </c>
      <c r="DL33" s="435">
        <f t="shared" si="13"/>
        <v>2288578.7651869995</v>
      </c>
      <c r="DM33" s="435">
        <f t="shared" si="13"/>
        <v>1319966.5149999999</v>
      </c>
      <c r="DN33" s="435">
        <f t="shared" si="13"/>
        <v>609.43611399999998</v>
      </c>
      <c r="DO33" s="435">
        <f t="shared" si="13"/>
        <v>38985.397999999994</v>
      </c>
      <c r="DP33" s="435">
        <f>BH33+BT33+CF33+CR33+DD33</f>
        <v>231.296469</v>
      </c>
      <c r="DQ33" s="435">
        <f t="shared" si="14"/>
        <v>2033.4010000000001</v>
      </c>
      <c r="DR33" s="435">
        <f t="shared" si="15"/>
        <v>9189.8277100000014</v>
      </c>
      <c r="DS33" s="436">
        <f t="shared" si="15"/>
        <v>55626.081999999995</v>
      </c>
      <c r="DT33" s="153"/>
      <c r="DU33" s="424"/>
      <c r="DV33" s="424"/>
      <c r="DW33" s="424"/>
    </row>
    <row r="34" spans="1:127" x14ac:dyDescent="0.3">
      <c r="A34" s="446" t="s">
        <v>127</v>
      </c>
      <c r="B34" s="447">
        <f t="shared" si="3"/>
        <v>0</v>
      </c>
      <c r="C34" s="448">
        <f t="shared" si="3"/>
        <v>0</v>
      </c>
      <c r="D34" s="449"/>
      <c r="E34" s="449"/>
      <c r="F34" s="449"/>
      <c r="G34" s="449"/>
      <c r="H34" s="449"/>
      <c r="I34" s="449"/>
      <c r="J34" s="448"/>
      <c r="K34" s="450">
        <v>0</v>
      </c>
      <c r="L34" s="447">
        <f t="shared" si="4"/>
        <v>588473.56913999992</v>
      </c>
      <c r="M34" s="448">
        <f t="shared" si="4"/>
        <v>209483.47400000002</v>
      </c>
      <c r="N34" s="451">
        <v>33770.888999999996</v>
      </c>
      <c r="O34" s="451">
        <v>11907.268</v>
      </c>
      <c r="P34" s="451">
        <v>320217.90669999999</v>
      </c>
      <c r="Q34" s="451">
        <v>98437.930999999997</v>
      </c>
      <c r="R34" s="451">
        <v>234294.32</v>
      </c>
      <c r="S34" s="451">
        <v>98587.582999999999</v>
      </c>
      <c r="T34" s="451">
        <v>190.45344</v>
      </c>
      <c r="U34" s="452">
        <v>550.69200000000001</v>
      </c>
      <c r="V34" s="447">
        <f t="shared" si="5"/>
        <v>620383.89243999997</v>
      </c>
      <c r="W34" s="448">
        <f t="shared" si="5"/>
        <v>305172.24800000002</v>
      </c>
      <c r="X34" s="451">
        <v>35358.380590000001</v>
      </c>
      <c r="Y34" s="451">
        <v>16840.118000000002</v>
      </c>
      <c r="Z34" s="451">
        <v>323342.02724999998</v>
      </c>
      <c r="AA34" s="451">
        <v>139779.68</v>
      </c>
      <c r="AB34" s="451">
        <v>261673.88159999996</v>
      </c>
      <c r="AC34" s="451">
        <v>148502.47399999999</v>
      </c>
      <c r="AD34" s="451">
        <v>9.6030000000000015</v>
      </c>
      <c r="AE34" s="452">
        <v>49.976000000000006</v>
      </c>
      <c r="AF34" s="447">
        <f t="shared" si="6"/>
        <v>707862.53145699995</v>
      </c>
      <c r="AG34" s="448">
        <f t="shared" si="6"/>
        <v>464675.109</v>
      </c>
      <c r="AH34" s="451">
        <v>29812.605599999995</v>
      </c>
      <c r="AI34" s="451">
        <v>18735.257999999998</v>
      </c>
      <c r="AJ34" s="451">
        <v>361758.76445700001</v>
      </c>
      <c r="AK34" s="451">
        <v>189779.12099999998</v>
      </c>
      <c r="AL34" s="451">
        <v>309948.19199999998</v>
      </c>
      <c r="AM34" s="451">
        <v>251891.23</v>
      </c>
      <c r="AN34" s="451">
        <v>6342.969399999999</v>
      </c>
      <c r="AO34" s="452">
        <v>4269.5</v>
      </c>
      <c r="AP34" s="447">
        <f t="shared" si="7"/>
        <v>702835</v>
      </c>
      <c r="AQ34" s="448">
        <f t="shared" si="7"/>
        <v>548171</v>
      </c>
      <c r="AR34" s="453">
        <v>24326</v>
      </c>
      <c r="AS34" s="453">
        <v>15641</v>
      </c>
      <c r="AT34" s="453">
        <v>339506</v>
      </c>
      <c r="AU34" s="453">
        <v>200293</v>
      </c>
      <c r="AV34" s="453">
        <v>339003</v>
      </c>
      <c r="AW34" s="453">
        <v>332234</v>
      </c>
      <c r="AX34" s="453"/>
      <c r="AY34" s="454">
        <v>3</v>
      </c>
      <c r="AZ34" s="455">
        <f t="shared" si="16"/>
        <v>706741.10519000003</v>
      </c>
      <c r="BA34" s="451">
        <f t="shared" si="8"/>
        <v>482919.13600000006</v>
      </c>
      <c r="BB34" s="453">
        <v>18205.642059999998</v>
      </c>
      <c r="BC34" s="453">
        <v>14619.431</v>
      </c>
      <c r="BD34" s="453">
        <v>331562.55413</v>
      </c>
      <c r="BE34" s="453">
        <v>185191.25900000002</v>
      </c>
      <c r="BF34" s="453">
        <v>356972.90899999999</v>
      </c>
      <c r="BG34" s="453">
        <v>283108.44600000005</v>
      </c>
      <c r="BH34" s="453">
        <v>0</v>
      </c>
      <c r="BI34" s="453">
        <v>0</v>
      </c>
      <c r="BJ34" s="453">
        <v>0</v>
      </c>
      <c r="BK34" s="456">
        <v>0</v>
      </c>
      <c r="BL34" s="455">
        <f t="shared" si="20"/>
        <v>679270.13500000001</v>
      </c>
      <c r="BM34" s="451">
        <f t="shared" si="20"/>
        <v>444972.73899999994</v>
      </c>
      <c r="BN34" s="453">
        <v>28410.678000000018</v>
      </c>
      <c r="BO34" s="453">
        <v>21081.526999999998</v>
      </c>
      <c r="BP34" s="453">
        <v>237206.76399999997</v>
      </c>
      <c r="BQ34" s="453">
        <v>112080.35500000001</v>
      </c>
      <c r="BR34" s="453">
        <v>413652.69299999997</v>
      </c>
      <c r="BS34" s="453">
        <v>311810.85699999996</v>
      </c>
      <c r="BT34" s="453">
        <v>0</v>
      </c>
      <c r="BU34" s="453">
        <v>0</v>
      </c>
      <c r="BV34" s="453">
        <v>0</v>
      </c>
      <c r="BW34" s="454">
        <v>0</v>
      </c>
      <c r="BX34" s="455">
        <f t="shared" si="10"/>
        <v>664317.28</v>
      </c>
      <c r="BY34" s="451">
        <f t="shared" si="10"/>
        <v>346414.79800000001</v>
      </c>
      <c r="BZ34" s="457">
        <v>270.87699999999995</v>
      </c>
      <c r="CA34" s="457">
        <v>254.60300000000004</v>
      </c>
      <c r="CB34" s="457">
        <v>238248.875</v>
      </c>
      <c r="CC34" s="457">
        <v>83631.414000000004</v>
      </c>
      <c r="CD34" s="457">
        <v>408333.48600000003</v>
      </c>
      <c r="CE34" s="457">
        <v>233640.41100000002</v>
      </c>
      <c r="CF34" s="457">
        <v>0</v>
      </c>
      <c r="CG34" s="457">
        <v>0</v>
      </c>
      <c r="CH34" s="457">
        <v>17464.042000000001</v>
      </c>
      <c r="CI34" s="458">
        <v>28888.37</v>
      </c>
      <c r="CJ34" s="455">
        <f t="shared" si="18"/>
        <v>10.850000000000001</v>
      </c>
      <c r="CK34" s="451">
        <f t="shared" si="18"/>
        <v>34.012999999999998</v>
      </c>
      <c r="CL34" s="457">
        <v>4.3000000000000007</v>
      </c>
      <c r="CM34" s="457">
        <v>27.605</v>
      </c>
      <c r="CN34" s="457">
        <v>6.55</v>
      </c>
      <c r="CO34" s="457">
        <v>6.4080000000000004</v>
      </c>
      <c r="CP34" s="457">
        <v>0</v>
      </c>
      <c r="CQ34" s="457">
        <v>0</v>
      </c>
      <c r="CR34" s="457">
        <v>0</v>
      </c>
      <c r="CS34" s="457">
        <v>0</v>
      </c>
      <c r="CT34" s="457">
        <v>0</v>
      </c>
      <c r="CU34" s="458">
        <v>0</v>
      </c>
      <c r="CV34" s="455">
        <f t="shared" si="11"/>
        <v>1045162.787</v>
      </c>
      <c r="CW34" s="451">
        <f t="shared" si="19"/>
        <v>467185.20499999996</v>
      </c>
      <c r="CX34" s="459">
        <v>60.082999999999998</v>
      </c>
      <c r="CY34" s="459">
        <v>66.540000000000006</v>
      </c>
      <c r="CZ34" s="459">
        <v>302900.60599999997</v>
      </c>
      <c r="DA34" s="459">
        <v>101822.015</v>
      </c>
      <c r="DB34" s="459">
        <v>694296.33400000003</v>
      </c>
      <c r="DC34" s="459">
        <v>348081.85199999996</v>
      </c>
      <c r="DD34" s="459">
        <v>0</v>
      </c>
      <c r="DE34" s="459">
        <v>0</v>
      </c>
      <c r="DF34" s="459">
        <v>47905.763999999996</v>
      </c>
      <c r="DG34" s="460">
        <v>17214.797999999999</v>
      </c>
      <c r="DH34" s="461">
        <f t="shared" si="12"/>
        <v>5715057.150227</v>
      </c>
      <c r="DI34" s="457">
        <f t="shared" si="12"/>
        <v>3269027.7220000001</v>
      </c>
      <c r="DJ34" s="457">
        <f t="shared" si="13"/>
        <v>170219.45525</v>
      </c>
      <c r="DK34" s="457">
        <f t="shared" si="13"/>
        <v>99173.349999999991</v>
      </c>
      <c r="DL34" s="457">
        <f t="shared" si="13"/>
        <v>2454750.0475369999</v>
      </c>
      <c r="DM34" s="457">
        <f t="shared" si="13"/>
        <v>1111021.183</v>
      </c>
      <c r="DN34" s="457">
        <f t="shared" si="13"/>
        <v>3018174.8156000003</v>
      </c>
      <c r="DO34" s="457">
        <f t="shared" si="13"/>
        <v>2007856.8529999999</v>
      </c>
      <c r="DP34" s="457">
        <f t="shared" si="14"/>
        <v>0</v>
      </c>
      <c r="DQ34" s="457">
        <f t="shared" si="14"/>
        <v>0</v>
      </c>
      <c r="DR34" s="457">
        <f t="shared" si="15"/>
        <v>71912.831839999999</v>
      </c>
      <c r="DS34" s="458">
        <f t="shared" si="15"/>
        <v>50976.335999999996</v>
      </c>
      <c r="DT34" s="153"/>
      <c r="DU34" s="424"/>
      <c r="DV34" s="424"/>
      <c r="DW34" s="424"/>
    </row>
    <row r="35" spans="1:127" ht="14.55" x14ac:dyDescent="0.35">
      <c r="A35" s="153"/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  <c r="BI35" s="153"/>
      <c r="BJ35" s="153"/>
      <c r="BK35" s="153"/>
      <c r="BL35" s="153"/>
      <c r="BM35" s="153"/>
      <c r="BN35" s="153"/>
      <c r="BO35" s="153"/>
      <c r="BP35" s="153"/>
      <c r="BQ35" s="153"/>
      <c r="BR35" s="153"/>
      <c r="BS35" s="153"/>
      <c r="BT35" s="153"/>
      <c r="BU35" s="153"/>
      <c r="BV35" s="153"/>
      <c r="BW35" s="153"/>
      <c r="BX35" s="153"/>
      <c r="BY35" s="153"/>
      <c r="BZ35" s="153"/>
      <c r="CA35" s="153"/>
      <c r="CB35" s="153"/>
      <c r="CC35" s="153"/>
      <c r="CD35" s="153"/>
      <c r="CE35" s="153"/>
      <c r="CF35" s="153"/>
      <c r="CG35" s="153"/>
      <c r="CH35" s="153"/>
      <c r="CI35" s="153"/>
      <c r="CJ35" s="153"/>
      <c r="CK35" s="153"/>
      <c r="CL35" s="153"/>
      <c r="CM35" s="153"/>
      <c r="CN35" s="153"/>
      <c r="CO35" s="153"/>
      <c r="CP35" s="153"/>
      <c r="CQ35" s="153"/>
      <c r="CR35" s="153"/>
      <c r="CS35" s="153"/>
      <c r="CT35" s="153"/>
      <c r="CU35" s="153"/>
      <c r="CV35" s="153"/>
      <c r="CW35" s="153"/>
      <c r="CX35" s="153"/>
      <c r="CY35" s="153"/>
      <c r="CZ35" s="153"/>
      <c r="DA35" s="153"/>
      <c r="DB35" s="153"/>
      <c r="DC35" s="153"/>
      <c r="DD35" s="153"/>
      <c r="DE35" s="153"/>
      <c r="DF35" s="153"/>
      <c r="DG35" s="153"/>
      <c r="DH35" s="418"/>
      <c r="DI35" s="418"/>
      <c r="DJ35" s="418"/>
      <c r="DK35" s="418"/>
      <c r="DL35" s="418"/>
      <c r="DM35" s="418"/>
      <c r="DN35" s="418"/>
      <c r="DO35" s="418"/>
      <c r="DP35" s="418"/>
      <c r="DQ35" s="418"/>
      <c r="DR35" s="418"/>
      <c r="DS35" s="418"/>
      <c r="DT35" s="153"/>
      <c r="DU35" s="418"/>
      <c r="DV35" s="153"/>
      <c r="DW35" s="153"/>
    </row>
    <row r="36" spans="1:127" ht="14.55" customHeight="1" x14ac:dyDescent="0.3">
      <c r="A36" s="153" t="s">
        <v>205</v>
      </c>
      <c r="B36" s="462"/>
      <c r="C36" s="463"/>
      <c r="D36" s="463"/>
      <c r="E36" s="463"/>
      <c r="F36" s="463"/>
      <c r="G36" s="463"/>
      <c r="H36" s="463"/>
      <c r="I36" s="464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  <c r="BJ36" s="153"/>
      <c r="BK36" s="153"/>
      <c r="BL36" s="153"/>
      <c r="BM36" s="153"/>
      <c r="BN36" s="153"/>
      <c r="BO36" s="153"/>
      <c r="BP36" s="153"/>
      <c r="BQ36" s="153"/>
      <c r="BR36" s="153"/>
      <c r="BS36" s="153"/>
      <c r="BT36" s="153"/>
      <c r="BU36" s="153"/>
      <c r="BV36" s="153"/>
      <c r="BW36" s="153"/>
      <c r="BX36" s="153"/>
      <c r="BY36" s="153"/>
      <c r="BZ36" s="153"/>
      <c r="CA36" s="153"/>
      <c r="CB36" s="153"/>
      <c r="CC36" s="153"/>
      <c r="CD36" s="153"/>
      <c r="CE36" s="153"/>
      <c r="CF36" s="153"/>
      <c r="CG36" s="153"/>
      <c r="CH36" s="153"/>
      <c r="CI36" s="153"/>
      <c r="CJ36" s="153"/>
      <c r="CK36" s="153"/>
      <c r="CL36" s="418"/>
      <c r="CM36" s="418"/>
      <c r="CN36" s="418"/>
      <c r="CO36" s="464"/>
      <c r="CP36" s="418"/>
      <c r="CQ36" s="418"/>
      <c r="CR36" s="418"/>
      <c r="CS36" s="418"/>
      <c r="CT36" s="418"/>
      <c r="CU36" s="418"/>
      <c r="CV36" s="418"/>
      <c r="CW36" s="418"/>
      <c r="CX36" s="418"/>
      <c r="CY36" s="418"/>
      <c r="CZ36" s="418"/>
      <c r="DA36" s="418"/>
      <c r="DB36" s="418"/>
      <c r="DC36" s="418"/>
      <c r="DD36" s="418"/>
      <c r="DE36" s="418"/>
      <c r="DF36" s="418"/>
      <c r="DG36" s="418"/>
      <c r="DH36" s="153"/>
      <c r="DI36" s="153"/>
      <c r="DJ36" s="418"/>
      <c r="DK36" s="418"/>
      <c r="DL36" s="418"/>
      <c r="DM36" s="418"/>
      <c r="DN36" s="418"/>
      <c r="DO36" s="418"/>
      <c r="DP36" s="418"/>
      <c r="DQ36" s="418"/>
      <c r="DR36" s="418"/>
      <c r="DS36" s="418"/>
      <c r="DT36" s="153"/>
      <c r="DU36" s="153"/>
      <c r="DV36" s="153"/>
      <c r="DW36" s="153"/>
    </row>
    <row r="37" spans="1:127" ht="14.55" x14ac:dyDescent="0.35">
      <c r="A37" s="153"/>
      <c r="B37" s="462"/>
      <c r="C37" s="463"/>
      <c r="D37" s="463"/>
      <c r="E37" s="463"/>
      <c r="F37" s="463"/>
      <c r="G37" s="463"/>
      <c r="H37" s="463"/>
      <c r="I37" s="464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  <c r="BI37" s="153"/>
      <c r="BJ37" s="153"/>
      <c r="BK37" s="153"/>
      <c r="BL37" s="153"/>
      <c r="BM37" s="153"/>
      <c r="BN37" s="153"/>
      <c r="BO37" s="153"/>
      <c r="BP37" s="153"/>
      <c r="BQ37" s="153"/>
      <c r="BR37" s="153"/>
      <c r="BS37" s="153"/>
      <c r="BT37" s="153"/>
      <c r="BU37" s="153"/>
      <c r="BV37" s="153"/>
      <c r="BW37" s="153"/>
      <c r="BX37" s="153"/>
      <c r="BY37" s="153"/>
      <c r="BZ37" s="153"/>
      <c r="CA37" s="153"/>
      <c r="CB37" s="153"/>
      <c r="CC37" s="153"/>
      <c r="CD37" s="153"/>
      <c r="CE37" s="153"/>
      <c r="CF37" s="153"/>
      <c r="CG37" s="153"/>
      <c r="CH37" s="153"/>
      <c r="CI37" s="153"/>
      <c r="CJ37" s="153"/>
      <c r="CK37" s="153"/>
      <c r="CL37" s="418"/>
      <c r="CM37" s="418"/>
      <c r="CN37" s="418"/>
      <c r="CO37" s="464"/>
      <c r="CP37" s="418"/>
      <c r="CQ37" s="418"/>
      <c r="CR37" s="418"/>
      <c r="CS37" s="418"/>
      <c r="CT37" s="418"/>
      <c r="CU37" s="418"/>
      <c r="CV37" s="418"/>
      <c r="CW37" s="418"/>
      <c r="CX37" s="418"/>
      <c r="CY37" s="418"/>
      <c r="CZ37" s="418"/>
      <c r="DA37" s="418"/>
      <c r="DB37" s="418"/>
      <c r="DC37" s="418"/>
      <c r="DD37" s="418"/>
      <c r="DE37" s="418"/>
      <c r="DF37" s="418"/>
      <c r="DG37" s="437"/>
      <c r="DH37" s="437"/>
      <c r="DI37" s="437"/>
      <c r="DJ37" s="437"/>
      <c r="DK37" s="418"/>
      <c r="DL37" s="418"/>
      <c r="DM37" s="418"/>
      <c r="DN37" s="418"/>
      <c r="DO37" s="418"/>
      <c r="DP37" s="418"/>
      <c r="DQ37" s="418"/>
      <c r="DR37" s="418"/>
      <c r="DS37" s="418"/>
      <c r="DT37" s="153"/>
      <c r="DU37" s="153"/>
      <c r="DV37" s="153"/>
      <c r="DW37" s="153"/>
    </row>
    <row r="38" spans="1:127" ht="14.55" x14ac:dyDescent="0.35">
      <c r="A38" s="153"/>
      <c r="B38" s="153"/>
      <c r="C38" s="464"/>
      <c r="D38" s="464"/>
      <c r="E38" s="464"/>
      <c r="F38" s="464"/>
      <c r="G38" s="464"/>
      <c r="H38" s="464"/>
      <c r="I38" s="464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  <c r="BI38" s="153"/>
      <c r="BJ38" s="153"/>
      <c r="BK38" s="153"/>
      <c r="BL38" s="153"/>
      <c r="BM38" s="153"/>
      <c r="BN38" s="153"/>
      <c r="BO38" s="153"/>
      <c r="BP38" s="153"/>
      <c r="BQ38" s="153"/>
      <c r="BR38" s="153"/>
      <c r="BS38" s="153"/>
      <c r="BT38" s="153"/>
      <c r="BU38" s="153"/>
      <c r="BV38" s="153"/>
      <c r="BW38" s="153"/>
      <c r="BX38" s="153"/>
      <c r="BY38" s="153"/>
      <c r="BZ38" s="153"/>
      <c r="CA38" s="153"/>
      <c r="CB38" s="153"/>
      <c r="CC38" s="153"/>
      <c r="CD38" s="153"/>
      <c r="CE38" s="153"/>
      <c r="CF38" s="153"/>
      <c r="CG38" s="153"/>
      <c r="CH38" s="153"/>
      <c r="CI38" s="153"/>
      <c r="CJ38" s="153"/>
      <c r="CK38" s="153"/>
      <c r="CL38" s="418"/>
      <c r="CM38" s="418"/>
      <c r="CN38" s="418"/>
      <c r="CO38" s="464"/>
      <c r="CP38" s="418"/>
      <c r="CQ38" s="418"/>
      <c r="CR38" s="418"/>
      <c r="CS38" s="418"/>
      <c r="CT38" s="418"/>
      <c r="CU38" s="418"/>
      <c r="CV38" s="418"/>
      <c r="CW38" s="418"/>
      <c r="CX38" s="418"/>
      <c r="CY38" s="418"/>
      <c r="CZ38" s="418"/>
      <c r="DA38" s="418"/>
      <c r="DB38" s="418"/>
      <c r="DC38" s="418"/>
      <c r="DD38" s="418"/>
      <c r="DE38" s="418"/>
      <c r="DF38" s="418"/>
      <c r="DG38" s="437"/>
      <c r="DH38" s="437"/>
      <c r="DI38" s="437"/>
      <c r="DJ38" s="437"/>
      <c r="DK38" s="418"/>
      <c r="DL38" s="418"/>
      <c r="DM38" s="418"/>
      <c r="DN38" s="418"/>
      <c r="DO38" s="418"/>
      <c r="DP38" s="418"/>
      <c r="DQ38" s="418"/>
      <c r="DR38" s="418"/>
      <c r="DS38" s="418"/>
      <c r="DT38" s="153"/>
      <c r="DU38" s="153"/>
      <c r="DV38" s="153"/>
      <c r="DW38" s="153"/>
    </row>
    <row r="39" spans="1:127" ht="14.55" x14ac:dyDescent="0.35">
      <c r="A39" s="153"/>
      <c r="B39" s="153"/>
      <c r="C39" s="464"/>
      <c r="D39" s="464"/>
      <c r="E39" s="464"/>
      <c r="F39" s="464"/>
      <c r="G39" s="464"/>
      <c r="H39" s="464"/>
      <c r="I39" s="464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153"/>
      <c r="AG39" s="153"/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  <c r="BI39" s="153"/>
      <c r="BJ39" s="153"/>
      <c r="BK39" s="153"/>
      <c r="BL39" s="153"/>
      <c r="BM39" s="153"/>
      <c r="BN39" s="153"/>
      <c r="BO39" s="153"/>
      <c r="BP39" s="153"/>
      <c r="BQ39" s="153"/>
      <c r="BR39" s="153"/>
      <c r="BS39" s="153"/>
      <c r="BT39" s="153"/>
      <c r="BU39" s="153"/>
      <c r="BV39" s="153"/>
      <c r="BW39" s="153"/>
      <c r="BX39" s="153"/>
      <c r="BY39" s="153"/>
      <c r="BZ39" s="153"/>
      <c r="CA39" s="153"/>
      <c r="CB39" s="153"/>
      <c r="CC39" s="153"/>
      <c r="CD39" s="153"/>
      <c r="CE39" s="153"/>
      <c r="CF39" s="153"/>
      <c r="CG39" s="153"/>
      <c r="CH39" s="153"/>
      <c r="CI39" s="153"/>
      <c r="CJ39" s="153"/>
      <c r="CK39" s="153"/>
      <c r="CL39" s="418"/>
      <c r="CM39" s="418"/>
      <c r="CN39" s="418"/>
      <c r="CO39" s="464"/>
      <c r="CP39" s="418"/>
      <c r="CQ39" s="418"/>
      <c r="CR39" s="418"/>
      <c r="CS39" s="418"/>
      <c r="CT39" s="418"/>
      <c r="CU39" s="418"/>
      <c r="CV39" s="418"/>
      <c r="CW39" s="418"/>
      <c r="CX39" s="418"/>
      <c r="CY39" s="418"/>
      <c r="CZ39" s="418"/>
      <c r="DA39" s="418"/>
      <c r="DB39" s="418"/>
      <c r="DC39" s="418"/>
      <c r="DD39" s="418"/>
      <c r="DE39" s="418"/>
      <c r="DF39" s="418"/>
      <c r="DG39" s="437"/>
      <c r="DH39" s="437"/>
      <c r="DI39" s="437"/>
      <c r="DJ39" s="437"/>
      <c r="DK39" s="418"/>
      <c r="DL39" s="418"/>
      <c r="DM39" s="418"/>
      <c r="DN39" s="418"/>
      <c r="DO39" s="418"/>
      <c r="DP39" s="418"/>
      <c r="DQ39" s="418"/>
      <c r="DR39" s="418"/>
      <c r="DS39" s="418"/>
      <c r="DT39" s="153"/>
      <c r="DU39" s="153"/>
      <c r="DV39" s="153"/>
      <c r="DW39" s="153"/>
    </row>
    <row r="40" spans="1:127" x14ac:dyDescent="0.3">
      <c r="A40" s="181" t="s">
        <v>201</v>
      </c>
      <c r="B40" s="465"/>
      <c r="C40" s="465"/>
      <c r="D40" s="465"/>
      <c r="E40" s="465"/>
      <c r="F40" s="465"/>
      <c r="G40" s="465"/>
      <c r="H40" s="465"/>
      <c r="I40" s="181" t="s">
        <v>200</v>
      </c>
      <c r="J40" s="465"/>
      <c r="K40" s="465"/>
      <c r="L40" s="465"/>
      <c r="M40" s="465"/>
      <c r="N40" s="465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  <c r="BI40" s="153"/>
      <c r="BJ40" s="153"/>
      <c r="BK40" s="153"/>
      <c r="BL40" s="153"/>
      <c r="BM40" s="153"/>
      <c r="BN40" s="153"/>
      <c r="BO40" s="153"/>
      <c r="BP40" s="153"/>
      <c r="BQ40" s="153"/>
      <c r="BR40" s="153"/>
      <c r="BS40" s="153"/>
      <c r="BT40" s="153"/>
      <c r="BU40" s="153"/>
      <c r="BV40" s="153"/>
      <c r="BW40" s="153"/>
      <c r="BX40" s="153"/>
      <c r="BY40" s="153"/>
      <c r="BZ40" s="153"/>
      <c r="CA40" s="153"/>
      <c r="CB40" s="153"/>
      <c r="CC40" s="153"/>
      <c r="CD40" s="153"/>
      <c r="CE40" s="153"/>
      <c r="CF40" s="153"/>
      <c r="CG40" s="153"/>
      <c r="CH40" s="153"/>
      <c r="CI40" s="153"/>
      <c r="CJ40" s="418"/>
      <c r="CK40" s="418"/>
      <c r="CL40" s="418"/>
      <c r="CM40" s="418"/>
      <c r="CN40" s="418"/>
      <c r="CO40" s="418"/>
      <c r="CP40" s="418"/>
      <c r="CQ40" s="418"/>
      <c r="CR40" s="418"/>
      <c r="CS40" s="418"/>
      <c r="CT40" s="418"/>
      <c r="CU40" s="418"/>
      <c r="CV40" s="418"/>
      <c r="CW40" s="418"/>
      <c r="CX40" s="153"/>
      <c r="CY40" s="153"/>
      <c r="CZ40" s="153"/>
      <c r="DA40" s="153"/>
      <c r="DB40" s="153"/>
      <c r="DC40" s="153"/>
      <c r="DD40" s="153"/>
      <c r="DE40" s="153"/>
      <c r="DF40" s="153"/>
      <c r="DG40" s="153"/>
      <c r="DH40" s="153"/>
      <c r="DI40" s="153"/>
      <c r="DJ40" s="153"/>
      <c r="DK40" s="153"/>
      <c r="DL40" s="153"/>
      <c r="DM40" s="153"/>
      <c r="DN40" s="153"/>
      <c r="DO40" s="153"/>
      <c r="DP40" s="153"/>
      <c r="DQ40" s="153"/>
      <c r="DR40" s="153"/>
      <c r="DS40" s="153"/>
      <c r="DT40" s="153"/>
      <c r="DU40" s="153"/>
      <c r="DV40" s="153"/>
      <c r="DW40" s="153"/>
    </row>
    <row r="41" spans="1:127" x14ac:dyDescent="0.3">
      <c r="A41" s="466" t="s">
        <v>153</v>
      </c>
      <c r="B41" s="467" t="s">
        <v>2</v>
      </c>
      <c r="C41" s="467" t="s">
        <v>3</v>
      </c>
      <c r="D41" s="467" t="s">
        <v>4</v>
      </c>
      <c r="E41" s="467" t="s">
        <v>5</v>
      </c>
      <c r="F41" s="467" t="s">
        <v>145</v>
      </c>
      <c r="G41" s="468" t="s">
        <v>146</v>
      </c>
      <c r="H41" s="153"/>
      <c r="I41" s="466" t="s">
        <v>153</v>
      </c>
      <c r="J41" s="467" t="s">
        <v>2</v>
      </c>
      <c r="K41" s="467" t="s">
        <v>3</v>
      </c>
      <c r="L41" s="467" t="s">
        <v>4</v>
      </c>
      <c r="M41" s="467" t="s">
        <v>5</v>
      </c>
      <c r="N41" s="467" t="s">
        <v>145</v>
      </c>
      <c r="O41" s="468" t="s">
        <v>146</v>
      </c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  <c r="BI41" s="153"/>
      <c r="BJ41" s="153"/>
      <c r="BK41" s="153"/>
      <c r="BL41" s="153"/>
      <c r="BM41" s="153"/>
      <c r="BN41" s="153"/>
      <c r="BO41" s="153"/>
      <c r="BP41" s="153"/>
      <c r="BQ41" s="153"/>
      <c r="BR41" s="153"/>
      <c r="BS41" s="153"/>
      <c r="BT41" s="153"/>
      <c r="BU41" s="153"/>
      <c r="BV41" s="153"/>
      <c r="BW41" s="153"/>
      <c r="BX41" s="153"/>
      <c r="BY41" s="153"/>
      <c r="BZ41" s="153"/>
      <c r="CA41" s="153"/>
      <c r="CB41" s="153"/>
      <c r="CC41" s="153"/>
      <c r="CD41" s="153"/>
      <c r="CE41" s="153"/>
      <c r="CF41" s="153"/>
      <c r="CG41" s="153"/>
      <c r="CH41" s="153"/>
      <c r="CI41" s="153"/>
      <c r="CJ41" s="418"/>
      <c r="CK41" s="418"/>
      <c r="CL41" s="418"/>
      <c r="CM41" s="418"/>
      <c r="CN41" s="418"/>
      <c r="CO41" s="418"/>
      <c r="CP41" s="418"/>
      <c r="CQ41" s="418"/>
      <c r="CR41" s="418"/>
      <c r="CS41" s="418"/>
      <c r="CT41" s="418"/>
      <c r="CU41" s="418"/>
      <c r="CV41" s="418"/>
      <c r="CW41" s="418"/>
      <c r="CX41" s="153"/>
      <c r="CY41" s="153"/>
      <c r="CZ41" s="153"/>
      <c r="DA41" s="153"/>
      <c r="DB41" s="153"/>
      <c r="DC41" s="153"/>
      <c r="DD41" s="153"/>
      <c r="DE41" s="153"/>
      <c r="DF41" s="153"/>
      <c r="DG41" s="153"/>
      <c r="DH41" s="153"/>
      <c r="DI41" s="153"/>
      <c r="DJ41" s="153"/>
      <c r="DK41" s="153"/>
      <c r="DL41" s="153"/>
      <c r="DM41" s="153"/>
      <c r="DN41" s="153"/>
      <c r="DO41" s="153"/>
      <c r="DP41" s="153"/>
      <c r="DQ41" s="153"/>
      <c r="DR41" s="153"/>
      <c r="DS41" s="153"/>
      <c r="DT41" s="153"/>
      <c r="DU41" s="153"/>
      <c r="DV41" s="153"/>
      <c r="DW41" s="153"/>
    </row>
    <row r="42" spans="1:127" ht="14.55" x14ac:dyDescent="0.35">
      <c r="A42" s="469" t="s">
        <v>196</v>
      </c>
      <c r="B42" s="470">
        <f>SUM(B43:B47)</f>
        <v>20603834.697000079</v>
      </c>
      <c r="C42" s="470">
        <f t="shared" ref="C42:G42" si="21">SUM(C43:C47)</f>
        <v>13711303.126000082</v>
      </c>
      <c r="D42" s="470">
        <f t="shared" si="21"/>
        <v>5846421.9860000005</v>
      </c>
      <c r="E42" s="470">
        <f t="shared" si="21"/>
        <v>1879.9670000000017</v>
      </c>
      <c r="F42" s="470">
        <f t="shared" si="21"/>
        <v>156261.33199999999</v>
      </c>
      <c r="G42" s="471">
        <f t="shared" si="21"/>
        <v>887968.28599999985</v>
      </c>
      <c r="H42" s="472"/>
      <c r="I42" s="469" t="s">
        <v>196</v>
      </c>
      <c r="J42" s="470">
        <f>SUM(J43:J47)</f>
        <v>32857724.781999953</v>
      </c>
      <c r="K42" s="470">
        <f t="shared" ref="K42:O42" si="22">SUM(K43:K47)</f>
        <v>26791700.440999955</v>
      </c>
      <c r="L42" s="470">
        <f t="shared" si="22"/>
        <v>4289262.2970000003</v>
      </c>
      <c r="M42" s="470">
        <f t="shared" si="22"/>
        <v>267557.80899999995</v>
      </c>
      <c r="N42" s="470">
        <f t="shared" si="22"/>
        <v>324450.05799999996</v>
      </c>
      <c r="O42" s="471">
        <f t="shared" si="22"/>
        <v>1184754.1769999997</v>
      </c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  <c r="BI42" s="153"/>
      <c r="BJ42" s="153"/>
      <c r="BK42" s="153"/>
      <c r="BL42" s="153"/>
      <c r="BM42" s="153"/>
      <c r="BN42" s="153"/>
      <c r="BO42" s="153"/>
      <c r="BP42" s="153"/>
      <c r="BQ42" s="153"/>
      <c r="BR42" s="153"/>
      <c r="BS42" s="153"/>
      <c r="BT42" s="153"/>
      <c r="BU42" s="153"/>
      <c r="BV42" s="153"/>
      <c r="BW42" s="153"/>
      <c r="BX42" s="153"/>
      <c r="BY42" s="153"/>
      <c r="BZ42" s="153"/>
      <c r="CA42" s="153"/>
      <c r="CB42" s="153"/>
      <c r="CC42" s="153"/>
      <c r="CD42" s="153"/>
      <c r="CE42" s="153"/>
      <c r="CF42" s="153"/>
      <c r="CG42" s="153"/>
      <c r="CH42" s="153"/>
      <c r="CI42" s="153"/>
      <c r="CJ42" s="418"/>
      <c r="CK42" s="418"/>
      <c r="CL42" s="418"/>
      <c r="CM42" s="418"/>
      <c r="CN42" s="418"/>
      <c r="CO42" s="418"/>
      <c r="CP42" s="418"/>
      <c r="CQ42" s="418"/>
      <c r="CR42" s="418"/>
      <c r="CS42" s="418"/>
      <c r="CT42" s="418"/>
      <c r="CU42" s="418"/>
      <c r="CV42" s="418"/>
      <c r="CW42" s="418"/>
      <c r="CX42" s="153"/>
      <c r="CY42" s="153"/>
      <c r="CZ42" s="153"/>
      <c r="DA42" s="153"/>
      <c r="DB42" s="153"/>
      <c r="DC42" s="153"/>
      <c r="DD42" s="153"/>
      <c r="DE42" s="153"/>
      <c r="DF42" s="153"/>
      <c r="DG42" s="153"/>
      <c r="DH42" s="153"/>
      <c r="DI42" s="153"/>
      <c r="DJ42" s="153"/>
      <c r="DK42" s="153"/>
      <c r="DL42" s="153"/>
      <c r="DM42" s="153"/>
      <c r="DN42" s="153"/>
      <c r="DO42" s="153"/>
      <c r="DP42" s="153"/>
      <c r="DQ42" s="153"/>
      <c r="DR42" s="153"/>
      <c r="DS42" s="153"/>
      <c r="DT42" s="153"/>
      <c r="DU42" s="153"/>
      <c r="DV42" s="153"/>
      <c r="DW42" s="153"/>
    </row>
    <row r="43" spans="1:127" ht="14.55" x14ac:dyDescent="0.35">
      <c r="A43" s="473" t="s">
        <v>79</v>
      </c>
      <c r="B43" s="474">
        <f>C43+D43+E43+F43+G43</f>
        <v>12241150.263000103</v>
      </c>
      <c r="C43" s="475">
        <v>9765090.5420001037</v>
      </c>
      <c r="D43" s="475">
        <v>1810453.7839999998</v>
      </c>
      <c r="E43" s="475">
        <v>522.12300000000016</v>
      </c>
      <c r="F43" s="475">
        <v>131250.49699999997</v>
      </c>
      <c r="G43" s="476">
        <v>533833.31699999957</v>
      </c>
      <c r="H43" s="472"/>
      <c r="I43" s="473" t="s">
        <v>79</v>
      </c>
      <c r="J43" s="474">
        <f>K43+L43+M43+N43+O43</f>
        <v>13860725.003999973</v>
      </c>
      <c r="K43" s="475">
        <v>12161452.632999973</v>
      </c>
      <c r="L43" s="475">
        <v>786245.9040000001</v>
      </c>
      <c r="M43" s="475">
        <v>79063.064999999988</v>
      </c>
      <c r="N43" s="475">
        <v>54939.814999999995</v>
      </c>
      <c r="O43" s="476">
        <v>779023.58699999936</v>
      </c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  <c r="BI43" s="153"/>
      <c r="BJ43" s="153"/>
      <c r="BK43" s="153"/>
      <c r="BL43" s="153"/>
      <c r="BM43" s="153"/>
      <c r="BN43" s="153"/>
      <c r="BO43" s="153"/>
      <c r="BP43" s="153"/>
      <c r="BQ43" s="153"/>
      <c r="BR43" s="153"/>
      <c r="BS43" s="153"/>
      <c r="BT43" s="153"/>
      <c r="BU43" s="153"/>
      <c r="BV43" s="153"/>
      <c r="BW43" s="153"/>
      <c r="BX43" s="153"/>
      <c r="BY43" s="153"/>
      <c r="BZ43" s="153"/>
      <c r="CA43" s="153"/>
      <c r="CB43" s="153"/>
      <c r="CC43" s="153"/>
      <c r="CD43" s="153"/>
      <c r="CE43" s="153"/>
      <c r="CF43" s="153"/>
      <c r="CG43" s="153"/>
      <c r="CH43" s="153"/>
      <c r="CI43" s="153"/>
      <c r="CJ43" s="418"/>
      <c r="CK43" s="418"/>
      <c r="CL43" s="418"/>
      <c r="CM43" s="418"/>
      <c r="CN43" s="418"/>
      <c r="CO43" s="418"/>
      <c r="CP43" s="418"/>
      <c r="CQ43" s="418"/>
      <c r="CR43" s="418"/>
      <c r="CS43" s="418"/>
      <c r="CT43" s="418"/>
      <c r="CU43" s="418"/>
      <c r="CV43" s="418"/>
      <c r="CW43" s="418"/>
      <c r="CX43" s="153"/>
      <c r="CY43" s="153"/>
      <c r="CZ43" s="153"/>
      <c r="DA43" s="153"/>
      <c r="DB43" s="153"/>
      <c r="DC43" s="153"/>
      <c r="DD43" s="153"/>
      <c r="DE43" s="153"/>
      <c r="DF43" s="153"/>
      <c r="DG43" s="153"/>
      <c r="DH43" s="153"/>
      <c r="DI43" s="153"/>
      <c r="DJ43" s="153"/>
      <c r="DK43" s="153"/>
      <c r="DL43" s="153"/>
      <c r="DM43" s="153"/>
      <c r="DN43" s="153"/>
      <c r="DO43" s="153"/>
      <c r="DP43" s="153"/>
      <c r="DQ43" s="153"/>
      <c r="DR43" s="153"/>
      <c r="DS43" s="153"/>
      <c r="DT43" s="153"/>
      <c r="DU43" s="153"/>
      <c r="DV43" s="153"/>
      <c r="DW43" s="153"/>
    </row>
    <row r="44" spans="1:127" x14ac:dyDescent="0.3">
      <c r="A44" s="473" t="s">
        <v>80</v>
      </c>
      <c r="B44" s="474">
        <f>C44+D44+E44+F44+G44</f>
        <v>2876454.6219999846</v>
      </c>
      <c r="C44" s="475">
        <v>2028765.6929999844</v>
      </c>
      <c r="D44" s="475">
        <v>554903.22600000002</v>
      </c>
      <c r="E44" s="475">
        <v>467.46000000000055</v>
      </c>
      <c r="F44" s="475">
        <v>22877.306999999997</v>
      </c>
      <c r="G44" s="476">
        <v>269440.93600000028</v>
      </c>
      <c r="H44" s="472"/>
      <c r="I44" s="473" t="s">
        <v>82</v>
      </c>
      <c r="J44" s="474">
        <f>K44+L44+M44+N44+O44</f>
        <v>6887866.6509999838</v>
      </c>
      <c r="K44" s="475">
        <v>5893908.8819999844</v>
      </c>
      <c r="L44" s="475">
        <v>427022.76699999993</v>
      </c>
      <c r="M44" s="475">
        <v>56997.555999999975</v>
      </c>
      <c r="N44" s="475">
        <v>255177.81599999999</v>
      </c>
      <c r="O44" s="476">
        <v>254759.63000000015</v>
      </c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  <c r="AH44" s="153"/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  <c r="BG44" s="153"/>
      <c r="BH44" s="153"/>
      <c r="BI44" s="153"/>
      <c r="BJ44" s="153"/>
      <c r="BK44" s="153"/>
      <c r="BL44" s="153"/>
      <c r="BM44" s="153"/>
      <c r="BN44" s="153"/>
      <c r="BO44" s="153"/>
      <c r="BP44" s="153"/>
      <c r="BQ44" s="153"/>
      <c r="BR44" s="153"/>
      <c r="BS44" s="153"/>
      <c r="BT44" s="153"/>
      <c r="BU44" s="153"/>
      <c r="BV44" s="153"/>
      <c r="BW44" s="153"/>
      <c r="BX44" s="153"/>
      <c r="BY44" s="153"/>
      <c r="BZ44" s="153"/>
      <c r="CA44" s="153"/>
      <c r="CB44" s="153"/>
      <c r="CC44" s="153"/>
      <c r="CD44" s="153"/>
      <c r="CE44" s="153"/>
      <c r="CF44" s="153"/>
      <c r="CG44" s="153"/>
      <c r="CH44" s="153"/>
      <c r="CI44" s="153"/>
      <c r="CJ44" s="418"/>
      <c r="CK44" s="418"/>
      <c r="CL44" s="418"/>
      <c r="CM44" s="418"/>
      <c r="CN44" s="418"/>
      <c r="CO44" s="418"/>
      <c r="CP44" s="418"/>
      <c r="CQ44" s="418"/>
      <c r="CR44" s="418"/>
      <c r="CS44" s="418"/>
      <c r="CT44" s="418"/>
      <c r="CU44" s="418"/>
      <c r="CV44" s="418"/>
      <c r="CW44" s="418"/>
      <c r="CX44" s="153"/>
      <c r="CY44" s="153"/>
      <c r="CZ44" s="153"/>
      <c r="DA44" s="153"/>
      <c r="DB44" s="153"/>
      <c r="DC44" s="153"/>
      <c r="DD44" s="153"/>
      <c r="DE44" s="153"/>
      <c r="DF44" s="153"/>
      <c r="DG44" s="153"/>
      <c r="DH44" s="153"/>
      <c r="DI44" s="153"/>
      <c r="DJ44" s="153"/>
      <c r="DK44" s="153"/>
      <c r="DL44" s="153"/>
      <c r="DM44" s="153"/>
      <c r="DN44" s="153"/>
      <c r="DO44" s="153"/>
      <c r="DP44" s="153"/>
      <c r="DQ44" s="153"/>
      <c r="DR44" s="153"/>
      <c r="DS44" s="153"/>
      <c r="DT44" s="153"/>
      <c r="DU44" s="153"/>
      <c r="DV44" s="153"/>
      <c r="DW44" s="153"/>
    </row>
    <row r="45" spans="1:127" x14ac:dyDescent="0.3">
      <c r="A45" s="473" t="s">
        <v>82</v>
      </c>
      <c r="B45" s="474">
        <f>C45+D45+E45+F45+G45</f>
        <v>2015637.2309999999</v>
      </c>
      <c r="C45" s="475">
        <v>490984.55999999936</v>
      </c>
      <c r="D45" s="475">
        <v>1508260.6220000004</v>
      </c>
      <c r="E45" s="475">
        <v>102.09300000000006</v>
      </c>
      <c r="F45" s="475">
        <v>717.92100000000005</v>
      </c>
      <c r="G45" s="476">
        <v>15572.035000000014</v>
      </c>
      <c r="H45" s="472"/>
      <c r="I45" s="473" t="s">
        <v>80</v>
      </c>
      <c r="J45" s="474">
        <f>K45+L45+M45+N45+O45</f>
        <v>6256439.3659999995</v>
      </c>
      <c r="K45" s="475">
        <v>4854434.1249999991</v>
      </c>
      <c r="L45" s="475">
        <v>1245829.578</v>
      </c>
      <c r="M45" s="475">
        <v>71600.68799999998</v>
      </c>
      <c r="N45" s="475">
        <v>9048.2279999999992</v>
      </c>
      <c r="O45" s="476">
        <v>75526.747000000003</v>
      </c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3"/>
      <c r="BR45" s="153"/>
      <c r="BS45" s="153"/>
      <c r="BT45" s="153"/>
      <c r="BU45" s="153"/>
      <c r="BV45" s="153"/>
      <c r="BW45" s="153"/>
      <c r="BX45" s="153"/>
      <c r="BY45" s="153"/>
      <c r="BZ45" s="153"/>
      <c r="CA45" s="153"/>
      <c r="CB45" s="153"/>
      <c r="CC45" s="153"/>
      <c r="CD45" s="153"/>
      <c r="CE45" s="153"/>
      <c r="CF45" s="153"/>
      <c r="CG45" s="153"/>
      <c r="CH45" s="153"/>
      <c r="CI45" s="153"/>
      <c r="CJ45" s="418"/>
      <c r="CK45" s="418"/>
      <c r="CL45" s="418"/>
      <c r="CM45" s="418"/>
      <c r="CN45" s="418"/>
      <c r="CO45" s="418"/>
      <c r="CP45" s="418"/>
      <c r="CQ45" s="418"/>
      <c r="CR45" s="418"/>
      <c r="CS45" s="418"/>
      <c r="CT45" s="418"/>
      <c r="CU45" s="418"/>
      <c r="CV45" s="418"/>
      <c r="CW45" s="418"/>
      <c r="CX45" s="153"/>
      <c r="CY45" s="153"/>
      <c r="CZ45" s="153"/>
      <c r="DA45" s="153"/>
      <c r="DB45" s="153"/>
      <c r="DC45" s="153"/>
      <c r="DD45" s="153"/>
      <c r="DE45" s="153"/>
      <c r="DF45" s="153"/>
      <c r="DG45" s="153"/>
      <c r="DH45" s="153"/>
      <c r="DI45" s="153"/>
      <c r="DJ45" s="153"/>
      <c r="DK45" s="153"/>
      <c r="DL45" s="153"/>
      <c r="DM45" s="153"/>
      <c r="DN45" s="153"/>
      <c r="DO45" s="153"/>
      <c r="DP45" s="153"/>
      <c r="DQ45" s="153"/>
      <c r="DR45" s="153"/>
      <c r="DS45" s="153"/>
      <c r="DT45" s="153"/>
      <c r="DU45" s="153"/>
      <c r="DV45" s="153"/>
      <c r="DW45" s="153"/>
    </row>
    <row r="46" spans="1:127" x14ac:dyDescent="0.3">
      <c r="A46" s="473" t="s">
        <v>121</v>
      </c>
      <c r="B46" s="474">
        <f>C46+D46+E46+F46+G46</f>
        <v>1837058.0319999994</v>
      </c>
      <c r="C46" s="475">
        <v>540785.25799999945</v>
      </c>
      <c r="D46" s="475">
        <v>1262003.2570000002</v>
      </c>
      <c r="E46" s="475">
        <v>398.63300000000044</v>
      </c>
      <c r="F46" s="475">
        <v>431.11900000000014</v>
      </c>
      <c r="G46" s="476">
        <v>33439.765000000007</v>
      </c>
      <c r="H46" s="472"/>
      <c r="I46" s="473" t="s">
        <v>117</v>
      </c>
      <c r="J46" s="474">
        <f>K46+L46+M46+N46+O46</f>
        <v>3643602.2039999999</v>
      </c>
      <c r="K46" s="475">
        <v>2548176.1460000002</v>
      </c>
      <c r="L46" s="475">
        <v>998433.60899999994</v>
      </c>
      <c r="M46" s="475">
        <v>47310.125</v>
      </c>
      <c r="N46" s="475">
        <v>3092.3490000000006</v>
      </c>
      <c r="O46" s="476">
        <v>46589.975000000049</v>
      </c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D46" s="153"/>
      <c r="AE46" s="153"/>
      <c r="AF46" s="153"/>
      <c r="AG46" s="153"/>
      <c r="AH46" s="153"/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  <c r="BI46" s="153"/>
      <c r="BJ46" s="153"/>
      <c r="BK46" s="153"/>
      <c r="BL46" s="153"/>
      <c r="BM46" s="153"/>
      <c r="BN46" s="153"/>
      <c r="BO46" s="153"/>
      <c r="BP46" s="153"/>
      <c r="BQ46" s="153"/>
      <c r="BR46" s="153"/>
      <c r="BS46" s="153"/>
      <c r="BT46" s="153"/>
      <c r="BU46" s="153"/>
      <c r="BV46" s="153"/>
      <c r="BW46" s="153"/>
      <c r="BX46" s="153"/>
      <c r="BY46" s="153"/>
      <c r="BZ46" s="153"/>
      <c r="CA46" s="153"/>
      <c r="CB46" s="153"/>
      <c r="CC46" s="153"/>
      <c r="CD46" s="153"/>
      <c r="CE46" s="153"/>
      <c r="CF46" s="153"/>
      <c r="CG46" s="153"/>
      <c r="CH46" s="153"/>
      <c r="CI46" s="153"/>
      <c r="CJ46" s="153"/>
      <c r="CK46" s="153"/>
      <c r="CL46" s="153"/>
      <c r="CM46" s="153"/>
      <c r="CN46" s="153"/>
      <c r="CO46" s="153"/>
      <c r="CP46" s="153"/>
      <c r="CQ46" s="153"/>
      <c r="CR46" s="153"/>
      <c r="CS46" s="153"/>
      <c r="CT46" s="153"/>
      <c r="CU46" s="153"/>
      <c r="CV46" s="153"/>
      <c r="CW46" s="153"/>
      <c r="CX46" s="153"/>
      <c r="CY46" s="153"/>
      <c r="CZ46" s="153"/>
      <c r="DA46" s="153"/>
      <c r="DB46" s="153"/>
      <c r="DC46" s="153"/>
      <c r="DD46" s="153"/>
      <c r="DE46" s="153"/>
      <c r="DF46" s="153"/>
      <c r="DG46" s="153"/>
      <c r="DH46" s="153"/>
      <c r="DI46" s="153"/>
      <c r="DJ46" s="153"/>
      <c r="DK46" s="153"/>
      <c r="DL46" s="153"/>
      <c r="DM46" s="153"/>
      <c r="DN46" s="153"/>
      <c r="DO46" s="153"/>
      <c r="DP46" s="153"/>
      <c r="DQ46" s="153"/>
      <c r="DR46" s="153"/>
      <c r="DS46" s="153"/>
      <c r="DT46" s="153"/>
      <c r="DU46" s="153"/>
      <c r="DV46" s="153"/>
      <c r="DW46" s="153"/>
    </row>
    <row r="47" spans="1:127" x14ac:dyDescent="0.3">
      <c r="A47" s="477" t="s">
        <v>123</v>
      </c>
      <c r="B47" s="478">
        <f>C47+D47+E47+F47+G47</f>
        <v>1633534.5489999952</v>
      </c>
      <c r="C47" s="479">
        <v>885677.07299999543</v>
      </c>
      <c r="D47" s="479">
        <v>710801.09699999983</v>
      </c>
      <c r="E47" s="479">
        <v>389.6580000000003</v>
      </c>
      <c r="F47" s="479">
        <v>984.48799999999994</v>
      </c>
      <c r="G47" s="480">
        <v>35682.232999999978</v>
      </c>
      <c r="H47" s="472"/>
      <c r="I47" s="477" t="s">
        <v>121</v>
      </c>
      <c r="J47" s="478">
        <f>K47+L47+M47+N47+O47</f>
        <v>2209091.5569999963</v>
      </c>
      <c r="K47" s="479">
        <v>1333728.6549999965</v>
      </c>
      <c r="L47" s="479">
        <v>831730.4389999999</v>
      </c>
      <c r="M47" s="479">
        <v>12586.375000000004</v>
      </c>
      <c r="N47" s="479">
        <v>2191.85</v>
      </c>
      <c r="O47" s="480">
        <v>28854.238000000016</v>
      </c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  <c r="AZ47" s="153"/>
      <c r="BA47" s="153"/>
      <c r="BB47" s="153"/>
      <c r="BC47" s="153"/>
      <c r="BD47" s="153"/>
      <c r="BE47" s="153"/>
      <c r="BF47" s="153"/>
      <c r="BG47" s="153"/>
      <c r="BH47" s="153"/>
      <c r="BI47" s="153"/>
      <c r="BJ47" s="153"/>
      <c r="BK47" s="153"/>
      <c r="BL47" s="153"/>
      <c r="BM47" s="153"/>
      <c r="BN47" s="153"/>
      <c r="BO47" s="153"/>
      <c r="BP47" s="153"/>
      <c r="BQ47" s="153"/>
      <c r="BR47" s="153"/>
      <c r="BS47" s="153"/>
      <c r="BT47" s="153"/>
      <c r="BU47" s="153"/>
      <c r="BV47" s="153"/>
      <c r="BW47" s="153"/>
      <c r="BX47" s="153"/>
      <c r="BY47" s="153"/>
      <c r="BZ47" s="153"/>
      <c r="CA47" s="153"/>
      <c r="CB47" s="153"/>
      <c r="CC47" s="153"/>
      <c r="CD47" s="153"/>
      <c r="CE47" s="153"/>
      <c r="CF47" s="153"/>
      <c r="CG47" s="153"/>
      <c r="CH47" s="153"/>
      <c r="CI47" s="153"/>
      <c r="CJ47" s="153"/>
      <c r="CK47" s="153"/>
      <c r="CL47" s="153"/>
      <c r="CM47" s="153"/>
      <c r="CN47" s="153"/>
      <c r="CO47" s="153"/>
      <c r="CP47" s="153"/>
      <c r="CQ47" s="153"/>
      <c r="CR47" s="153"/>
      <c r="CS47" s="153"/>
      <c r="CT47" s="153"/>
      <c r="CU47" s="153"/>
      <c r="CV47" s="153"/>
      <c r="CW47" s="153"/>
      <c r="CX47" s="153"/>
      <c r="CY47" s="153"/>
      <c r="CZ47" s="153"/>
      <c r="DA47" s="153"/>
      <c r="DB47" s="153"/>
      <c r="DC47" s="153"/>
      <c r="DD47" s="153"/>
      <c r="DE47" s="153"/>
      <c r="DF47" s="153"/>
      <c r="DG47" s="153"/>
      <c r="DH47" s="153"/>
      <c r="DI47" s="153"/>
      <c r="DJ47" s="153"/>
      <c r="DK47" s="153"/>
      <c r="DL47" s="153"/>
      <c r="DM47" s="153"/>
      <c r="DN47" s="153"/>
      <c r="DO47" s="153"/>
      <c r="DP47" s="153"/>
      <c r="DQ47" s="153"/>
      <c r="DR47" s="153"/>
      <c r="DS47" s="153"/>
      <c r="DT47" s="153"/>
      <c r="DU47" s="153"/>
      <c r="DV47" s="153"/>
      <c r="DW47" s="153"/>
    </row>
    <row r="48" spans="1:127" x14ac:dyDescent="0.3">
      <c r="A48" s="153"/>
      <c r="B48" s="418"/>
      <c r="C48" s="418"/>
      <c r="D48" s="418"/>
      <c r="E48" s="418"/>
      <c r="F48" s="418"/>
      <c r="G48" s="418"/>
      <c r="H48" s="418"/>
      <c r="I48" s="418"/>
      <c r="J48" s="418"/>
      <c r="K48" s="418"/>
      <c r="L48" s="418"/>
      <c r="M48" s="418"/>
      <c r="N48" s="418"/>
      <c r="O48" s="418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  <c r="BI48" s="153"/>
      <c r="BJ48" s="153"/>
      <c r="BK48" s="153"/>
      <c r="BL48" s="153"/>
      <c r="BM48" s="153"/>
      <c r="BN48" s="153"/>
      <c r="BO48" s="153"/>
      <c r="BP48" s="153"/>
      <c r="BQ48" s="153"/>
      <c r="BR48" s="153"/>
      <c r="BS48" s="153"/>
      <c r="BT48" s="153"/>
      <c r="BU48" s="153"/>
      <c r="BV48" s="153"/>
      <c r="BW48" s="153"/>
      <c r="BX48" s="153"/>
      <c r="BY48" s="153"/>
      <c r="BZ48" s="153"/>
      <c r="CA48" s="153"/>
      <c r="CB48" s="153"/>
      <c r="CC48" s="153"/>
      <c r="CD48" s="153"/>
      <c r="CE48" s="153"/>
      <c r="CF48" s="153"/>
      <c r="CG48" s="153"/>
      <c r="CH48" s="153"/>
      <c r="CI48" s="153"/>
      <c r="CJ48" s="153"/>
      <c r="CK48" s="153"/>
      <c r="CL48" s="153"/>
      <c r="CM48" s="153"/>
      <c r="CN48" s="153"/>
      <c r="CO48" s="153"/>
      <c r="CP48" s="153"/>
      <c r="CQ48" s="153"/>
      <c r="CR48" s="153"/>
      <c r="CS48" s="153"/>
      <c r="CT48" s="153"/>
      <c r="CU48" s="153"/>
      <c r="CV48" s="153"/>
      <c r="CW48" s="153"/>
      <c r="CX48" s="153"/>
      <c r="CY48" s="153"/>
      <c r="CZ48" s="153"/>
      <c r="DA48" s="153"/>
      <c r="DB48" s="153"/>
      <c r="DC48" s="153"/>
      <c r="DD48" s="153"/>
      <c r="DE48" s="153"/>
      <c r="DF48" s="153"/>
      <c r="DG48" s="153"/>
      <c r="DH48" s="153"/>
      <c r="DI48" s="153"/>
      <c r="DJ48" s="153"/>
      <c r="DK48" s="153"/>
      <c r="DL48" s="153"/>
      <c r="DM48" s="153"/>
      <c r="DN48" s="153"/>
      <c r="DO48" s="153"/>
      <c r="DP48" s="153"/>
      <c r="DQ48" s="153"/>
      <c r="DR48" s="153"/>
      <c r="DS48" s="153"/>
      <c r="DT48" s="153"/>
      <c r="DU48" s="153"/>
      <c r="DV48" s="153"/>
      <c r="DW48" s="153"/>
    </row>
    <row r="49" spans="1:127" x14ac:dyDescent="0.3">
      <c r="A49" s="153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D49" s="153"/>
      <c r="AE49" s="153"/>
      <c r="AF49" s="153"/>
      <c r="AG49" s="153"/>
      <c r="AH49" s="153"/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  <c r="AX49" s="153"/>
      <c r="AY49" s="153"/>
      <c r="AZ49" s="153"/>
      <c r="BA49" s="153"/>
      <c r="BB49" s="153"/>
      <c r="BC49" s="153"/>
      <c r="BD49" s="153"/>
      <c r="BE49" s="153"/>
      <c r="BF49" s="153"/>
      <c r="BG49" s="153"/>
      <c r="BH49" s="153"/>
      <c r="BI49" s="153"/>
      <c r="BJ49" s="153"/>
      <c r="BK49" s="153"/>
      <c r="BL49" s="153"/>
      <c r="BM49" s="153"/>
      <c r="BN49" s="153"/>
      <c r="BO49" s="153"/>
      <c r="BP49" s="153"/>
      <c r="BQ49" s="153"/>
      <c r="BR49" s="153"/>
      <c r="BS49" s="153"/>
      <c r="BT49" s="153"/>
      <c r="BU49" s="153"/>
      <c r="BV49" s="153"/>
      <c r="BW49" s="153"/>
      <c r="BX49" s="153"/>
      <c r="BY49" s="153"/>
      <c r="BZ49" s="153"/>
      <c r="CA49" s="153"/>
      <c r="CB49" s="153"/>
      <c r="CC49" s="153"/>
      <c r="CD49" s="153"/>
      <c r="CE49" s="153"/>
      <c r="CF49" s="153"/>
      <c r="CG49" s="153"/>
      <c r="CH49" s="153"/>
      <c r="CI49" s="153"/>
      <c r="CJ49" s="153"/>
      <c r="CK49" s="153"/>
      <c r="CL49" s="153"/>
      <c r="CM49" s="153"/>
      <c r="CN49" s="153"/>
      <c r="CO49" s="153"/>
      <c r="CP49" s="153"/>
      <c r="CQ49" s="153"/>
      <c r="CR49" s="153"/>
      <c r="CS49" s="153"/>
      <c r="CT49" s="153"/>
      <c r="CU49" s="153"/>
      <c r="CV49" s="153"/>
      <c r="CW49" s="153"/>
      <c r="CX49" s="153"/>
      <c r="CY49" s="153"/>
      <c r="CZ49" s="153"/>
      <c r="DA49" s="153"/>
      <c r="DB49" s="153"/>
      <c r="DC49" s="153"/>
      <c r="DD49" s="153"/>
      <c r="DE49" s="153"/>
      <c r="DF49" s="153"/>
      <c r="DG49" s="153"/>
      <c r="DH49" s="153"/>
      <c r="DI49" s="153"/>
      <c r="DJ49" s="153"/>
      <c r="DK49" s="153"/>
      <c r="DL49" s="153"/>
      <c r="DM49" s="153"/>
      <c r="DN49" s="153"/>
      <c r="DO49" s="153"/>
      <c r="DP49" s="153"/>
      <c r="DQ49" s="153"/>
      <c r="DR49" s="153"/>
      <c r="DS49" s="153"/>
      <c r="DT49" s="153"/>
      <c r="DU49" s="153"/>
      <c r="DV49" s="153"/>
      <c r="DW49" s="153"/>
    </row>
    <row r="50" spans="1:127" x14ac:dyDescent="0.3">
      <c r="A50" s="17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</row>
  </sheetData>
  <mergeCells count="74">
    <mergeCell ref="CF4:CG4"/>
    <mergeCell ref="CH4:CI4"/>
    <mergeCell ref="CJ4:CK4"/>
    <mergeCell ref="CJ3:CU3"/>
    <mergeCell ref="CN4:CO4"/>
    <mergeCell ref="CP4:CQ4"/>
    <mergeCell ref="CR4:CS4"/>
    <mergeCell ref="CT4:CU4"/>
    <mergeCell ref="CL4:CM4"/>
    <mergeCell ref="BX3:CI3"/>
    <mergeCell ref="CB4:CC4"/>
    <mergeCell ref="CD4:CE4"/>
    <mergeCell ref="BZ4:CA4"/>
    <mergeCell ref="CZ4:DA4"/>
    <mergeCell ref="DB4:DC4"/>
    <mergeCell ref="DD4:DE4"/>
    <mergeCell ref="DH3:DS3"/>
    <mergeCell ref="DL4:DM4"/>
    <mergeCell ref="DN4:DO4"/>
    <mergeCell ref="DP4:DQ4"/>
    <mergeCell ref="DR4:DS4"/>
    <mergeCell ref="DH4:DI4"/>
    <mergeCell ref="DJ4:DK4"/>
    <mergeCell ref="CV3:DG3"/>
    <mergeCell ref="CV4:CW4"/>
    <mergeCell ref="CX4:CY4"/>
    <mergeCell ref="DF4:DG4"/>
    <mergeCell ref="AP3:AY3"/>
    <mergeCell ref="AT4:AU4"/>
    <mergeCell ref="AV4:AW4"/>
    <mergeCell ref="AX4:AY4"/>
    <mergeCell ref="B4:C4"/>
    <mergeCell ref="D4:E4"/>
    <mergeCell ref="F4:G4"/>
    <mergeCell ref="H4:I4"/>
    <mergeCell ref="J4:K4"/>
    <mergeCell ref="AZ3:BK3"/>
    <mergeCell ref="BL3:BW3"/>
    <mergeCell ref="T4:U4"/>
    <mergeCell ref="V4:W4"/>
    <mergeCell ref="AZ4:BA4"/>
    <mergeCell ref="AF3:AO3"/>
    <mergeCell ref="BH4:BI4"/>
    <mergeCell ref="BJ4:BK4"/>
    <mergeCell ref="BB4:BC4"/>
    <mergeCell ref="AF4:AG4"/>
    <mergeCell ref="AH4:AI4"/>
    <mergeCell ref="AJ4:AK4"/>
    <mergeCell ref="AL4:AM4"/>
    <mergeCell ref="AN4:AO4"/>
    <mergeCell ref="AP4:AQ4"/>
    <mergeCell ref="AR4:AS4"/>
    <mergeCell ref="A1:N1"/>
    <mergeCell ref="B3:K3"/>
    <mergeCell ref="L3:U3"/>
    <mergeCell ref="V3:AE3"/>
    <mergeCell ref="X4:Y4"/>
    <mergeCell ref="Z4:AA4"/>
    <mergeCell ref="AB4:AC4"/>
    <mergeCell ref="AD4:AE4"/>
    <mergeCell ref="A4:A5"/>
    <mergeCell ref="L4:M4"/>
    <mergeCell ref="N4:O4"/>
    <mergeCell ref="P4:Q4"/>
    <mergeCell ref="R4:S4"/>
    <mergeCell ref="BT4:BU4"/>
    <mergeCell ref="BV4:BW4"/>
    <mergeCell ref="BX4:BY4"/>
    <mergeCell ref="BL4:BM4"/>
    <mergeCell ref="BD4:BE4"/>
    <mergeCell ref="BF4:BG4"/>
    <mergeCell ref="BN4:BO4"/>
    <mergeCell ref="BP4:BQ4"/>
    <mergeCell ref="BR4:BS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Y48"/>
  <sheetViews>
    <sheetView zoomScaleNormal="100" workbookViewId="0"/>
  </sheetViews>
  <sheetFormatPr defaultRowHeight="14.4" x14ac:dyDescent="0.3"/>
  <cols>
    <col min="1" max="1" width="38.44140625" customWidth="1"/>
    <col min="2" max="2" width="10.88671875" bestFit="1" customWidth="1"/>
    <col min="3" max="3" width="9.88671875" bestFit="1" customWidth="1"/>
    <col min="4" max="11" width="9.44140625" bestFit="1" customWidth="1"/>
    <col min="18" max="18" width="9.77734375" bestFit="1" customWidth="1"/>
  </cols>
  <sheetData>
    <row r="1" spans="1:25" s="175" customFormat="1" ht="13.95" customHeight="1" x14ac:dyDescent="0.35">
      <c r="A1" s="183" t="s">
        <v>192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</row>
    <row r="2" spans="1:25" s="175" customFormat="1" ht="13.95" customHeight="1" x14ac:dyDescent="0.35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180"/>
      <c r="O2" s="180"/>
    </row>
    <row r="3" spans="1:25" ht="13.95" customHeight="1" x14ac:dyDescent="0.3">
      <c r="A3" s="552" t="s">
        <v>188</v>
      </c>
      <c r="B3" s="593" t="s">
        <v>1</v>
      </c>
      <c r="C3" s="593"/>
      <c r="D3" s="593"/>
      <c r="E3" s="593"/>
      <c r="F3" s="593"/>
      <c r="G3" s="593"/>
      <c r="H3" s="593"/>
      <c r="I3" s="593"/>
      <c r="J3" s="593"/>
      <c r="K3" s="593"/>
      <c r="L3" s="593"/>
      <c r="M3" s="593"/>
      <c r="N3" s="149"/>
      <c r="O3" s="149"/>
    </row>
    <row r="4" spans="1:25" ht="13.95" customHeight="1" x14ac:dyDescent="0.3">
      <c r="A4" s="552"/>
      <c r="B4" s="552" t="s">
        <v>2</v>
      </c>
      <c r="C4" s="552"/>
      <c r="D4" s="552" t="s">
        <v>3</v>
      </c>
      <c r="E4" s="552"/>
      <c r="F4" s="552" t="s">
        <v>4</v>
      </c>
      <c r="G4" s="552"/>
      <c r="H4" s="552" t="s">
        <v>5</v>
      </c>
      <c r="I4" s="552"/>
      <c r="J4" s="552" t="s">
        <v>145</v>
      </c>
      <c r="K4" s="552"/>
      <c r="L4" s="552" t="s">
        <v>8</v>
      </c>
      <c r="M4" s="552"/>
      <c r="N4" s="150"/>
      <c r="O4" s="150"/>
      <c r="Q4" s="148"/>
      <c r="R4" s="148"/>
      <c r="S4" s="148"/>
      <c r="T4" s="148"/>
      <c r="U4" s="148"/>
      <c r="V4" s="148"/>
      <c r="W4" s="148"/>
      <c r="X4" s="148"/>
      <c r="Y4" s="148"/>
    </row>
    <row r="5" spans="1:25" ht="13.95" customHeight="1" x14ac:dyDescent="0.3">
      <c r="A5" s="552"/>
      <c r="B5" s="237" t="s">
        <v>6</v>
      </c>
      <c r="C5" s="238" t="s">
        <v>186</v>
      </c>
      <c r="D5" s="237" t="s">
        <v>6</v>
      </c>
      <c r="E5" s="238" t="s">
        <v>186</v>
      </c>
      <c r="F5" s="237" t="s">
        <v>6</v>
      </c>
      <c r="G5" s="238" t="s">
        <v>186</v>
      </c>
      <c r="H5" s="237" t="s">
        <v>6</v>
      </c>
      <c r="I5" s="238" t="s">
        <v>186</v>
      </c>
      <c r="J5" s="237" t="s">
        <v>6</v>
      </c>
      <c r="K5" s="238" t="s">
        <v>186</v>
      </c>
      <c r="L5" s="237" t="s">
        <v>6</v>
      </c>
      <c r="M5" s="238" t="s">
        <v>186</v>
      </c>
      <c r="N5" s="151"/>
      <c r="O5" s="151"/>
      <c r="Q5" s="148"/>
      <c r="R5" s="148"/>
      <c r="S5" s="148"/>
      <c r="T5" s="148"/>
      <c r="U5" s="148"/>
      <c r="V5" s="148"/>
      <c r="W5" s="148"/>
      <c r="X5" s="148"/>
      <c r="Y5" s="148"/>
    </row>
    <row r="6" spans="1:25" ht="13.95" customHeight="1" x14ac:dyDescent="0.3">
      <c r="A6" s="251" t="s">
        <v>84</v>
      </c>
      <c r="B6" s="240">
        <f>D6+F6+H6+J6+L6</f>
        <v>9720913.0149999969</v>
      </c>
      <c r="C6" s="240">
        <f>E6+G6+I6+K6+M6</f>
        <v>3578511.483</v>
      </c>
      <c r="D6" s="241">
        <v>3982273.1499999985</v>
      </c>
      <c r="E6" s="241">
        <v>1805366.1489999995</v>
      </c>
      <c r="F6" s="241">
        <v>5086822.9219999993</v>
      </c>
      <c r="G6" s="241">
        <v>1531688.0720000002</v>
      </c>
      <c r="H6" s="241">
        <v>19517.94300000001</v>
      </c>
      <c r="I6" s="241">
        <v>62128.907999999996</v>
      </c>
      <c r="J6" s="241">
        <v>2649.8710000000001</v>
      </c>
      <c r="K6" s="241">
        <v>2771.6620000000003</v>
      </c>
      <c r="L6" s="241">
        <v>629649.12900000007</v>
      </c>
      <c r="M6" s="241">
        <v>176556.6920000001</v>
      </c>
      <c r="N6" s="151"/>
      <c r="O6" s="151"/>
      <c r="P6" s="175"/>
      <c r="Q6" s="148"/>
      <c r="R6" s="148"/>
      <c r="S6" s="148"/>
      <c r="T6" s="148"/>
      <c r="U6" s="148"/>
      <c r="V6" s="148"/>
      <c r="W6" s="148"/>
      <c r="X6" s="148"/>
      <c r="Y6" s="148"/>
    </row>
    <row r="7" spans="1:25" ht="13.95" customHeight="1" x14ac:dyDescent="0.3">
      <c r="A7" s="251" t="s">
        <v>85</v>
      </c>
      <c r="B7" s="240">
        <f t="shared" ref="B7:B24" si="0">D7+F7+H7+J7+L7</f>
        <v>23820517.357999999</v>
      </c>
      <c r="C7" s="240">
        <f t="shared" ref="C7:C25" si="1">E7+G7+I7+K7+M7</f>
        <v>6436558.9389999993</v>
      </c>
      <c r="D7" s="241">
        <v>13296.324000000001</v>
      </c>
      <c r="E7" s="241">
        <v>3375</v>
      </c>
      <c r="F7" s="241">
        <v>21545333.620000001</v>
      </c>
      <c r="G7" s="241">
        <v>5811465.1879999992</v>
      </c>
      <c r="H7" s="241">
        <v>1E-3</v>
      </c>
      <c r="I7" s="241">
        <v>2.8000000000000001E-2</v>
      </c>
      <c r="J7" s="241">
        <v>0</v>
      </c>
      <c r="K7" s="241">
        <v>0</v>
      </c>
      <c r="L7" s="241">
        <v>2261887.4129999997</v>
      </c>
      <c r="M7" s="241">
        <v>621718.723</v>
      </c>
      <c r="N7" s="151"/>
      <c r="O7" s="151"/>
      <c r="P7" s="175"/>
      <c r="Q7" s="148"/>
      <c r="R7" s="148"/>
      <c r="S7" s="148"/>
      <c r="T7" s="148"/>
      <c r="U7" s="148"/>
      <c r="V7" s="148"/>
      <c r="W7" s="148"/>
      <c r="X7" s="148"/>
      <c r="Y7" s="148"/>
    </row>
    <row r="8" spans="1:25" ht="13.95" customHeight="1" x14ac:dyDescent="0.3">
      <c r="A8" s="251" t="s">
        <v>86</v>
      </c>
      <c r="B8" s="240">
        <f t="shared" si="0"/>
        <v>1138941.1459999999</v>
      </c>
      <c r="C8" s="240">
        <f t="shared" si="1"/>
        <v>133344.64800000004</v>
      </c>
      <c r="D8" s="241">
        <v>568649.82399999991</v>
      </c>
      <c r="E8" s="241">
        <v>72250.956000000035</v>
      </c>
      <c r="F8" s="241">
        <v>460345.10100000002</v>
      </c>
      <c r="G8" s="241">
        <v>42497.753000000026</v>
      </c>
      <c r="H8" s="241">
        <v>7.6619999999999973</v>
      </c>
      <c r="I8" s="241">
        <v>296.61599999999993</v>
      </c>
      <c r="J8" s="241">
        <v>4372.170000000001</v>
      </c>
      <c r="K8" s="241">
        <v>1141.8389999999999</v>
      </c>
      <c r="L8" s="241">
        <v>105566.38900000001</v>
      </c>
      <c r="M8" s="241">
        <v>17157.484000000004</v>
      </c>
      <c r="N8" s="151"/>
      <c r="O8" s="151"/>
      <c r="P8" s="175"/>
      <c r="Q8" s="148"/>
      <c r="R8" s="148"/>
      <c r="S8" s="148"/>
      <c r="T8" s="148"/>
      <c r="U8" s="148"/>
      <c r="V8" s="148"/>
      <c r="W8" s="148"/>
      <c r="X8" s="148"/>
      <c r="Y8" s="148"/>
    </row>
    <row r="9" spans="1:25" ht="13.95" customHeight="1" x14ac:dyDescent="0.35">
      <c r="A9" s="251" t="s">
        <v>87</v>
      </c>
      <c r="B9" s="240">
        <f t="shared" si="0"/>
        <v>4879711.2929999977</v>
      </c>
      <c r="C9" s="240">
        <f t="shared" si="1"/>
        <v>7303320.2539999997</v>
      </c>
      <c r="D9" s="241">
        <v>3283445.7599999984</v>
      </c>
      <c r="E9" s="241">
        <v>5632554.1639999999</v>
      </c>
      <c r="F9" s="241">
        <v>1325552.3149999995</v>
      </c>
      <c r="G9" s="241">
        <v>1335554.8160000001</v>
      </c>
      <c r="H9" s="241">
        <v>418.13900000000012</v>
      </c>
      <c r="I9" s="241">
        <v>7532.123999999998</v>
      </c>
      <c r="J9" s="241">
        <v>4338.6820000000025</v>
      </c>
      <c r="K9" s="241">
        <v>16877.617000000002</v>
      </c>
      <c r="L9" s="241">
        <v>265956.39699999982</v>
      </c>
      <c r="M9" s="241">
        <v>310801.53299999988</v>
      </c>
      <c r="N9" s="151"/>
      <c r="O9" s="151"/>
      <c r="P9" s="175"/>
      <c r="Q9" s="148"/>
      <c r="R9" s="148"/>
      <c r="S9" s="148"/>
      <c r="T9" s="148"/>
      <c r="U9" s="148"/>
      <c r="V9" s="148"/>
      <c r="W9" s="148"/>
      <c r="X9" s="148"/>
      <c r="Y9" s="148"/>
    </row>
    <row r="10" spans="1:25" ht="13.95" customHeight="1" x14ac:dyDescent="0.3">
      <c r="A10" s="251" t="s">
        <v>88</v>
      </c>
      <c r="B10" s="240">
        <f t="shared" si="0"/>
        <v>539075.78299999959</v>
      </c>
      <c r="C10" s="240">
        <f t="shared" si="1"/>
        <v>5410110.7059999928</v>
      </c>
      <c r="D10" s="241">
        <v>241694.77099999954</v>
      </c>
      <c r="E10" s="241">
        <v>3710917.2659999928</v>
      </c>
      <c r="F10" s="241">
        <v>255548.58000000002</v>
      </c>
      <c r="G10" s="241">
        <v>1075113.2350000003</v>
      </c>
      <c r="H10" s="241">
        <v>6396.9299999999084</v>
      </c>
      <c r="I10" s="241">
        <v>216372.56999999983</v>
      </c>
      <c r="J10" s="241">
        <v>1669.183</v>
      </c>
      <c r="K10" s="241">
        <v>3913.7829999999994</v>
      </c>
      <c r="L10" s="241">
        <v>33766.31900000004</v>
      </c>
      <c r="M10" s="241">
        <v>403793.85199999966</v>
      </c>
      <c r="N10" s="151"/>
      <c r="O10" s="151"/>
      <c r="P10" s="175"/>
      <c r="Q10" s="148"/>
      <c r="R10" s="148"/>
      <c r="S10" s="148"/>
      <c r="T10" s="148"/>
      <c r="U10" s="148"/>
      <c r="V10" s="148"/>
      <c r="W10" s="148"/>
      <c r="X10" s="148"/>
      <c r="Y10" s="148"/>
    </row>
    <row r="11" spans="1:25" ht="13.95" customHeight="1" x14ac:dyDescent="0.3">
      <c r="A11" s="251" t="s">
        <v>89</v>
      </c>
      <c r="B11" s="240">
        <f t="shared" si="0"/>
        <v>3292588.0099999933</v>
      </c>
      <c r="C11" s="240">
        <f t="shared" si="1"/>
        <v>2169785.8620000007</v>
      </c>
      <c r="D11" s="241">
        <v>1869677.2479999934</v>
      </c>
      <c r="E11" s="241">
        <v>1596262.3820000007</v>
      </c>
      <c r="F11" s="241">
        <v>1210117.6840000001</v>
      </c>
      <c r="G11" s="241">
        <v>352179.495</v>
      </c>
      <c r="H11" s="241">
        <v>2964.4939999999924</v>
      </c>
      <c r="I11" s="241">
        <v>42078.342999999979</v>
      </c>
      <c r="J11" s="241">
        <v>35773.310000000005</v>
      </c>
      <c r="K11" s="241">
        <v>18336.668999999994</v>
      </c>
      <c r="L11" s="241">
        <v>174055.27399999986</v>
      </c>
      <c r="M11" s="241">
        <v>160928.97300000006</v>
      </c>
      <c r="N11" s="151"/>
      <c r="O11" s="151"/>
      <c r="P11" s="175"/>
      <c r="Q11" s="148"/>
      <c r="R11" s="148"/>
      <c r="S11" s="148"/>
      <c r="T11" s="148"/>
      <c r="U11" s="148"/>
      <c r="V11" s="148"/>
      <c r="W11" s="148"/>
      <c r="X11" s="148"/>
      <c r="Y11" s="148"/>
    </row>
    <row r="12" spans="1:25" ht="13.95" customHeight="1" x14ac:dyDescent="0.3">
      <c r="A12" s="251" t="s">
        <v>90</v>
      </c>
      <c r="B12" s="240">
        <f t="shared" si="0"/>
        <v>3737788.4309999985</v>
      </c>
      <c r="C12" s="240">
        <f t="shared" si="1"/>
        <v>1415452.2629999998</v>
      </c>
      <c r="D12" s="241">
        <v>852355.6529999997</v>
      </c>
      <c r="E12" s="241">
        <v>350975.39199999999</v>
      </c>
      <c r="F12" s="241">
        <v>2858425.5319999992</v>
      </c>
      <c r="G12" s="241">
        <v>1046113.76</v>
      </c>
      <c r="H12" s="241">
        <v>5680.5940000000001</v>
      </c>
      <c r="I12" s="241">
        <v>3203.0149999999999</v>
      </c>
      <c r="J12" s="241">
        <v>187.48199999999997</v>
      </c>
      <c r="K12" s="241">
        <v>295.44600000000003</v>
      </c>
      <c r="L12" s="241">
        <v>21139.170000000013</v>
      </c>
      <c r="M12" s="241">
        <v>14864.650000000005</v>
      </c>
      <c r="N12" s="151"/>
      <c r="O12" s="151"/>
      <c r="P12" s="175"/>
      <c r="Q12" s="148"/>
      <c r="R12" s="148"/>
      <c r="S12" s="148"/>
      <c r="T12" s="148"/>
      <c r="U12" s="148"/>
      <c r="V12" s="148"/>
      <c r="W12" s="148"/>
      <c r="X12" s="148"/>
      <c r="Y12" s="148"/>
    </row>
    <row r="13" spans="1:25" ht="13.95" customHeight="1" x14ac:dyDescent="0.3">
      <c r="A13" s="251" t="s">
        <v>91</v>
      </c>
      <c r="B13" s="240">
        <f t="shared" si="0"/>
        <v>6154561.7729999833</v>
      </c>
      <c r="C13" s="240">
        <f t="shared" si="1"/>
        <v>11511463.616999995</v>
      </c>
      <c r="D13" s="241">
        <v>3462107.3619999853</v>
      </c>
      <c r="E13" s="241">
        <v>8843521.0399999935</v>
      </c>
      <c r="F13" s="241">
        <v>2418983.3109999988</v>
      </c>
      <c r="G13" s="241">
        <v>1841052.8830000015</v>
      </c>
      <c r="H13" s="241">
        <v>3425.7189999999791</v>
      </c>
      <c r="I13" s="241">
        <v>242857.1299999998</v>
      </c>
      <c r="J13" s="241">
        <v>15514.716</v>
      </c>
      <c r="K13" s="241">
        <v>20609.886999999995</v>
      </c>
      <c r="L13" s="241">
        <v>254530.66500000004</v>
      </c>
      <c r="M13" s="241">
        <v>563422.67700000026</v>
      </c>
      <c r="N13" s="151"/>
      <c r="O13" s="151"/>
      <c r="P13" s="175"/>
      <c r="Q13" s="148"/>
      <c r="R13" s="148"/>
      <c r="S13" s="148"/>
      <c r="T13" s="148"/>
      <c r="U13" s="148"/>
      <c r="V13" s="148"/>
      <c r="W13" s="148"/>
      <c r="X13" s="148"/>
      <c r="Y13" s="148"/>
    </row>
    <row r="14" spans="1:25" ht="13.95" customHeight="1" x14ac:dyDescent="0.3">
      <c r="A14" s="251" t="s">
        <v>92</v>
      </c>
      <c r="B14" s="240">
        <f t="shared" si="0"/>
        <v>1618804.7899999961</v>
      </c>
      <c r="C14" s="240">
        <f t="shared" si="1"/>
        <v>824006.52800000052</v>
      </c>
      <c r="D14" s="241">
        <v>1216571.3309999963</v>
      </c>
      <c r="E14" s="241">
        <v>619027.3050000004</v>
      </c>
      <c r="F14" s="241">
        <v>151359.34399999992</v>
      </c>
      <c r="G14" s="241">
        <v>85165.913000000073</v>
      </c>
      <c r="H14" s="241">
        <v>405.86700000000098</v>
      </c>
      <c r="I14" s="241">
        <v>18390.965000000004</v>
      </c>
      <c r="J14" s="241">
        <v>2341.9539999999997</v>
      </c>
      <c r="K14" s="241">
        <v>1452.645</v>
      </c>
      <c r="L14" s="241">
        <v>248126.29400000008</v>
      </c>
      <c r="M14" s="241">
        <v>99969.700000000055</v>
      </c>
      <c r="N14" s="151"/>
      <c r="O14" s="151"/>
      <c r="P14" s="175"/>
      <c r="Q14" s="148"/>
      <c r="R14" s="148"/>
      <c r="S14" s="148"/>
      <c r="T14" s="148"/>
      <c r="U14" s="148"/>
      <c r="V14" s="148"/>
      <c r="W14" s="148"/>
      <c r="X14" s="148"/>
      <c r="Y14" s="148"/>
    </row>
    <row r="15" spans="1:25" ht="13.95" customHeight="1" x14ac:dyDescent="0.3">
      <c r="A15" s="251" t="s">
        <v>93</v>
      </c>
      <c r="B15" s="240">
        <f t="shared" si="0"/>
        <v>4037511.3479999886</v>
      </c>
      <c r="C15" s="240">
        <f t="shared" si="1"/>
        <v>5451965.2100000028</v>
      </c>
      <c r="D15" s="241">
        <v>1852701.6539999901</v>
      </c>
      <c r="E15" s="241">
        <v>3679640.4090000032</v>
      </c>
      <c r="F15" s="241">
        <v>1827171.8219999983</v>
      </c>
      <c r="G15" s="241">
        <v>1244317.9020000002</v>
      </c>
      <c r="H15" s="241">
        <v>1860.241999999972</v>
      </c>
      <c r="I15" s="241">
        <v>102579.76799999965</v>
      </c>
      <c r="J15" s="241">
        <v>200258.67400000003</v>
      </c>
      <c r="K15" s="241">
        <v>134408.99299999996</v>
      </c>
      <c r="L15" s="241">
        <v>155518.95599999986</v>
      </c>
      <c r="M15" s="241">
        <v>291018.13800000009</v>
      </c>
      <c r="N15" s="151"/>
      <c r="O15" s="151"/>
      <c r="P15" s="175"/>
      <c r="Q15" s="148"/>
      <c r="R15" s="148"/>
      <c r="S15" s="148"/>
      <c r="T15" s="148"/>
      <c r="U15" s="148"/>
      <c r="V15" s="148"/>
      <c r="W15" s="148"/>
      <c r="X15" s="148"/>
      <c r="Y15" s="148"/>
    </row>
    <row r="16" spans="1:25" ht="13.95" customHeight="1" x14ac:dyDescent="0.3">
      <c r="A16" s="251" t="s">
        <v>94</v>
      </c>
      <c r="B16" s="240">
        <f t="shared" si="0"/>
        <v>814026.6159999927</v>
      </c>
      <c r="C16" s="240">
        <f t="shared" si="1"/>
        <v>12984843.439000005</v>
      </c>
      <c r="D16" s="241">
        <v>570570.06699999305</v>
      </c>
      <c r="E16" s="241">
        <v>9493118.6060000062</v>
      </c>
      <c r="F16" s="241">
        <v>153775.85299999974</v>
      </c>
      <c r="G16" s="241">
        <v>1094388.5649999992</v>
      </c>
      <c r="H16" s="241">
        <v>10199.165999999899</v>
      </c>
      <c r="I16" s="241">
        <v>1500971.8799999997</v>
      </c>
      <c r="J16" s="241">
        <v>1014.0819999999995</v>
      </c>
      <c r="K16" s="241">
        <v>14555.036000000006</v>
      </c>
      <c r="L16" s="241">
        <v>78467.447999999989</v>
      </c>
      <c r="M16" s="241">
        <v>881809.35200000077</v>
      </c>
      <c r="N16" s="151"/>
      <c r="O16" s="151"/>
      <c r="P16" s="175"/>
      <c r="Q16" s="148"/>
      <c r="R16" s="148"/>
      <c r="S16" s="148"/>
      <c r="T16" s="148"/>
      <c r="U16" s="148"/>
      <c r="V16" s="148"/>
      <c r="W16" s="148"/>
      <c r="X16" s="148"/>
      <c r="Y16" s="148"/>
    </row>
    <row r="17" spans="1:25" ht="13.95" customHeight="1" x14ac:dyDescent="0.35">
      <c r="A17" s="251" t="s">
        <v>95</v>
      </c>
      <c r="B17" s="240">
        <f t="shared" si="0"/>
        <v>1056617.8239999986</v>
      </c>
      <c r="C17" s="240">
        <f t="shared" si="1"/>
        <v>9991189.4620000031</v>
      </c>
      <c r="D17" s="241">
        <v>674810.06599999918</v>
      </c>
      <c r="E17" s="241">
        <v>5882247.7270000009</v>
      </c>
      <c r="F17" s="241">
        <v>207073.22899999958</v>
      </c>
      <c r="G17" s="241">
        <v>2176064.4010000005</v>
      </c>
      <c r="H17" s="241">
        <v>2694.5999999999931</v>
      </c>
      <c r="I17" s="241">
        <v>611754.34700000146</v>
      </c>
      <c r="J17" s="241">
        <v>11688.377000000004</v>
      </c>
      <c r="K17" s="241">
        <v>95259.266000000018</v>
      </c>
      <c r="L17" s="241">
        <v>160351.55199999994</v>
      </c>
      <c r="M17" s="241">
        <v>1225863.7209999983</v>
      </c>
      <c r="N17" s="151"/>
      <c r="O17" s="151"/>
      <c r="P17" s="175"/>
      <c r="Q17" s="148"/>
      <c r="R17" s="148"/>
      <c r="S17" s="148"/>
      <c r="T17" s="148"/>
      <c r="U17" s="148"/>
      <c r="V17" s="148"/>
      <c r="W17" s="148"/>
      <c r="X17" s="148"/>
      <c r="Y17" s="148"/>
    </row>
    <row r="18" spans="1:25" ht="13.95" customHeight="1" x14ac:dyDescent="0.3">
      <c r="A18" s="251" t="s">
        <v>96</v>
      </c>
      <c r="B18" s="240">
        <f t="shared" si="0"/>
        <v>303346.11</v>
      </c>
      <c r="C18" s="240">
        <f t="shared" si="1"/>
        <v>1558978.4429999995</v>
      </c>
      <c r="D18" s="241">
        <v>228148.288</v>
      </c>
      <c r="E18" s="241">
        <v>1176949.2859999996</v>
      </c>
      <c r="F18" s="241">
        <v>41570.59299999995</v>
      </c>
      <c r="G18" s="241">
        <v>158093.24699999992</v>
      </c>
      <c r="H18" s="241">
        <v>593.50899999999649</v>
      </c>
      <c r="I18" s="241">
        <v>45970.359999999964</v>
      </c>
      <c r="J18" s="241">
        <v>283.41499999999996</v>
      </c>
      <c r="K18" s="241">
        <v>1308.2359999999999</v>
      </c>
      <c r="L18" s="241">
        <v>32750.305000000037</v>
      </c>
      <c r="M18" s="241">
        <v>176657.3139999999</v>
      </c>
      <c r="N18" s="151"/>
      <c r="O18" s="151"/>
      <c r="P18" s="175"/>
      <c r="Q18" s="148"/>
      <c r="R18" s="148"/>
      <c r="S18" s="148"/>
      <c r="T18" s="148"/>
      <c r="U18" s="148"/>
      <c r="V18" s="148"/>
      <c r="W18" s="148"/>
      <c r="X18" s="148"/>
      <c r="Y18" s="148"/>
    </row>
    <row r="19" spans="1:25" ht="13.95" customHeight="1" x14ac:dyDescent="0.3">
      <c r="A19" s="251" t="s">
        <v>97</v>
      </c>
      <c r="B19" s="240">
        <f t="shared" si="0"/>
        <v>2530971.4249999998</v>
      </c>
      <c r="C19" s="240">
        <f t="shared" si="1"/>
        <v>530438.43100000022</v>
      </c>
      <c r="D19" s="241">
        <v>634694.5299999998</v>
      </c>
      <c r="E19" s="241">
        <v>126294.34699999992</v>
      </c>
      <c r="F19" s="241">
        <v>1665366.2649999999</v>
      </c>
      <c r="G19" s="241">
        <v>360681.86500000022</v>
      </c>
      <c r="H19" s="241">
        <v>0.78299999999999992</v>
      </c>
      <c r="I19" s="241">
        <v>23.260999999999999</v>
      </c>
      <c r="J19" s="241">
        <v>76346.111000000019</v>
      </c>
      <c r="K19" s="241">
        <v>18877.060999999998</v>
      </c>
      <c r="L19" s="241">
        <v>154563.736</v>
      </c>
      <c r="M19" s="241">
        <v>24561.897000000019</v>
      </c>
      <c r="N19" s="151"/>
      <c r="O19" s="151"/>
      <c r="P19" s="175"/>
      <c r="Q19" s="148"/>
      <c r="R19" s="148"/>
      <c r="S19" s="148"/>
      <c r="T19" s="148"/>
      <c r="U19" s="148"/>
      <c r="V19" s="148"/>
      <c r="W19" s="148"/>
      <c r="X19" s="148"/>
      <c r="Y19" s="148"/>
    </row>
    <row r="20" spans="1:25" ht="13.95" customHeight="1" x14ac:dyDescent="0.35">
      <c r="A20" s="251" t="s">
        <v>98</v>
      </c>
      <c r="B20" s="240">
        <f t="shared" si="0"/>
        <v>0</v>
      </c>
      <c r="C20" s="240">
        <f t="shared" si="1"/>
        <v>0</v>
      </c>
      <c r="D20" s="241">
        <v>0</v>
      </c>
      <c r="E20" s="241">
        <v>0</v>
      </c>
      <c r="F20" s="241">
        <v>0</v>
      </c>
      <c r="G20" s="241">
        <v>0</v>
      </c>
      <c r="H20" s="241">
        <v>0</v>
      </c>
      <c r="I20" s="241">
        <v>0</v>
      </c>
      <c r="J20" s="241">
        <v>0</v>
      </c>
      <c r="K20" s="241">
        <v>0</v>
      </c>
      <c r="L20" s="241">
        <v>0</v>
      </c>
      <c r="M20" s="241">
        <v>0</v>
      </c>
      <c r="N20" s="151"/>
      <c r="O20" s="151"/>
      <c r="P20" s="175"/>
      <c r="Q20" s="148"/>
      <c r="R20" s="148"/>
      <c r="S20" s="148"/>
      <c r="T20" s="148"/>
      <c r="U20" s="148"/>
      <c r="V20" s="148"/>
      <c r="W20" s="148"/>
      <c r="X20" s="148"/>
      <c r="Y20" s="148"/>
    </row>
    <row r="21" spans="1:25" ht="13.95" customHeight="1" x14ac:dyDescent="0.35">
      <c r="A21" s="251" t="s">
        <v>99</v>
      </c>
      <c r="B21" s="240">
        <f t="shared" si="0"/>
        <v>0</v>
      </c>
      <c r="C21" s="240">
        <f t="shared" si="1"/>
        <v>0</v>
      </c>
      <c r="D21" s="241">
        <v>0</v>
      </c>
      <c r="E21" s="241">
        <v>0</v>
      </c>
      <c r="F21" s="241">
        <v>0</v>
      </c>
      <c r="G21" s="241">
        <v>0</v>
      </c>
      <c r="H21" s="241">
        <v>0</v>
      </c>
      <c r="I21" s="241">
        <v>0</v>
      </c>
      <c r="J21" s="241">
        <v>0</v>
      </c>
      <c r="K21" s="241">
        <v>0</v>
      </c>
      <c r="L21" s="241">
        <v>0</v>
      </c>
      <c r="M21" s="241">
        <v>0</v>
      </c>
      <c r="N21" s="151"/>
      <c r="O21" s="151"/>
      <c r="P21" s="175"/>
      <c r="Q21" s="148"/>
      <c r="R21" s="148"/>
      <c r="S21" s="148"/>
      <c r="T21" s="148"/>
      <c r="U21" s="148"/>
      <c r="V21" s="148"/>
      <c r="W21" s="148"/>
      <c r="X21" s="148"/>
      <c r="Y21" s="148"/>
    </row>
    <row r="22" spans="1:25" ht="13.95" customHeight="1" x14ac:dyDescent="0.3">
      <c r="A22" s="251" t="s">
        <v>100</v>
      </c>
      <c r="B22" s="240">
        <f t="shared" si="0"/>
        <v>622.6669999999998</v>
      </c>
      <c r="C22" s="240">
        <f t="shared" si="1"/>
        <v>7077.4859999999999</v>
      </c>
      <c r="D22" s="241">
        <v>322.80099999999982</v>
      </c>
      <c r="E22" s="241">
        <v>3834.8760000000002</v>
      </c>
      <c r="F22" s="241">
        <v>10.286</v>
      </c>
      <c r="G22" s="241">
        <v>52.549000000000007</v>
      </c>
      <c r="H22" s="241">
        <v>2.028</v>
      </c>
      <c r="I22" s="241">
        <v>377.09599999999983</v>
      </c>
      <c r="J22" s="241">
        <v>0</v>
      </c>
      <c r="K22" s="241">
        <v>0</v>
      </c>
      <c r="L22" s="241">
        <v>287.55199999999996</v>
      </c>
      <c r="M22" s="241">
        <v>2812.9650000000001</v>
      </c>
      <c r="N22" s="151"/>
      <c r="O22" s="151"/>
      <c r="P22" s="175"/>
      <c r="Q22" s="148"/>
      <c r="R22" s="148"/>
      <c r="S22" s="148"/>
      <c r="T22" s="148"/>
      <c r="U22" s="148"/>
      <c r="V22" s="148"/>
      <c r="W22" s="148"/>
      <c r="X22" s="148"/>
      <c r="Y22" s="148"/>
    </row>
    <row r="23" spans="1:25" ht="13.95" customHeight="1" x14ac:dyDescent="0.35">
      <c r="A23" s="251" t="s">
        <v>101</v>
      </c>
      <c r="B23" s="240">
        <f t="shared" si="0"/>
        <v>0</v>
      </c>
      <c r="C23" s="240">
        <f t="shared" si="1"/>
        <v>0</v>
      </c>
      <c r="D23" s="241">
        <v>0</v>
      </c>
      <c r="E23" s="241">
        <v>0</v>
      </c>
      <c r="F23" s="241">
        <v>0</v>
      </c>
      <c r="G23" s="241">
        <v>0</v>
      </c>
      <c r="H23" s="241">
        <v>0</v>
      </c>
      <c r="I23" s="241">
        <v>0</v>
      </c>
      <c r="J23" s="241">
        <v>0</v>
      </c>
      <c r="K23" s="241">
        <v>0</v>
      </c>
      <c r="L23" s="241">
        <v>0</v>
      </c>
      <c r="M23" s="241">
        <v>0</v>
      </c>
      <c r="N23" s="151"/>
      <c r="O23" s="151"/>
      <c r="P23" s="175"/>
      <c r="Q23" s="148"/>
      <c r="R23" s="148"/>
      <c r="S23" s="148"/>
      <c r="T23" s="148"/>
      <c r="U23" s="148"/>
      <c r="V23" s="148"/>
      <c r="W23" s="148"/>
      <c r="X23" s="148"/>
      <c r="Y23" s="148"/>
    </row>
    <row r="24" spans="1:25" ht="13.95" customHeight="1" x14ac:dyDescent="0.3">
      <c r="A24" s="251" t="s">
        <v>102</v>
      </c>
      <c r="B24" s="240">
        <f t="shared" si="0"/>
        <v>618.2170000000001</v>
      </c>
      <c r="C24" s="240">
        <f t="shared" si="1"/>
        <v>14540.856</v>
      </c>
      <c r="D24" s="241">
        <v>111.11700000000003</v>
      </c>
      <c r="E24" s="241">
        <v>3345.0639999999999</v>
      </c>
      <c r="F24" s="241">
        <v>52.588999999999999</v>
      </c>
      <c r="G24" s="241">
        <v>458.26600000000002</v>
      </c>
      <c r="H24" s="241">
        <v>70.622000000000071</v>
      </c>
      <c r="I24" s="241">
        <v>3931.3709999999996</v>
      </c>
      <c r="J24" s="241">
        <v>0.39900000000000002</v>
      </c>
      <c r="K24" s="241">
        <v>0.58399999999999996</v>
      </c>
      <c r="L24" s="241">
        <v>383.49</v>
      </c>
      <c r="M24" s="241">
        <v>6805.5710000000008</v>
      </c>
      <c r="N24" s="151"/>
      <c r="O24" s="151"/>
      <c r="P24" s="175"/>
      <c r="Q24" s="148"/>
      <c r="R24" s="148"/>
      <c r="S24" s="148"/>
      <c r="T24" s="148"/>
      <c r="U24" s="148"/>
      <c r="V24" s="148"/>
      <c r="W24" s="148"/>
      <c r="X24" s="148"/>
      <c r="Y24" s="148"/>
    </row>
    <row r="25" spans="1:25" ht="13.95" customHeight="1" x14ac:dyDescent="0.35">
      <c r="A25" s="251" t="s">
        <v>103</v>
      </c>
      <c r="B25" s="240">
        <f>D25+F25+H25+J25+L25</f>
        <v>0</v>
      </c>
      <c r="C25" s="240">
        <f t="shared" si="1"/>
        <v>167578.49600000001</v>
      </c>
      <c r="D25" s="241">
        <v>0</v>
      </c>
      <c r="E25" s="241">
        <v>0</v>
      </c>
      <c r="F25" s="241">
        <v>0</v>
      </c>
      <c r="G25" s="241">
        <v>0</v>
      </c>
      <c r="H25" s="241">
        <v>0</v>
      </c>
      <c r="I25" s="241">
        <v>0</v>
      </c>
      <c r="J25" s="241">
        <v>0</v>
      </c>
      <c r="K25" s="241">
        <v>0</v>
      </c>
      <c r="L25" s="241">
        <v>0</v>
      </c>
      <c r="M25" s="241">
        <v>167578.49600000001</v>
      </c>
      <c r="N25" s="151"/>
      <c r="O25" s="151"/>
      <c r="P25" s="175"/>
      <c r="Q25" s="148"/>
      <c r="R25" s="148"/>
      <c r="S25" s="148"/>
      <c r="T25" s="148"/>
      <c r="U25" s="148"/>
      <c r="V25" s="148"/>
      <c r="W25" s="148"/>
      <c r="X25" s="148"/>
      <c r="Y25" s="148"/>
    </row>
    <row r="26" spans="1:25" ht="13.95" customHeight="1" x14ac:dyDescent="0.35">
      <c r="A26" s="252"/>
      <c r="B26" s="253">
        <f>SUM(B6:B25)</f>
        <v>63646615.80599995</v>
      </c>
      <c r="C26" s="253">
        <f t="shared" ref="C26" si="2">SUM(C6:C25)</f>
        <v>69489166.122999996</v>
      </c>
      <c r="D26" s="253">
        <f>SUM(D6:D25)</f>
        <v>19451429.945999954</v>
      </c>
      <c r="E26" s="253">
        <f t="shared" ref="E26:M26" si="3">SUM(E6:E25)</f>
        <v>42999679.968999997</v>
      </c>
      <c r="F26" s="253">
        <f t="shared" si="3"/>
        <v>39207509.045999989</v>
      </c>
      <c r="G26" s="253">
        <f t="shared" si="3"/>
        <v>18154887.910000004</v>
      </c>
      <c r="H26" s="253">
        <f t="shared" si="3"/>
        <v>54238.298999999744</v>
      </c>
      <c r="I26" s="253">
        <f t="shared" si="3"/>
        <v>2858467.7820000001</v>
      </c>
      <c r="J26" s="253">
        <f t="shared" si="3"/>
        <v>356438.42599999998</v>
      </c>
      <c r="K26" s="253">
        <f t="shared" si="3"/>
        <v>329808.72399999987</v>
      </c>
      <c r="L26" s="253">
        <f t="shared" si="3"/>
        <v>4577000.0889999997</v>
      </c>
      <c r="M26" s="253">
        <f t="shared" si="3"/>
        <v>5146321.7379999999</v>
      </c>
      <c r="N26" s="151"/>
      <c r="O26" s="151"/>
      <c r="P26" s="175"/>
      <c r="Q26" s="148"/>
      <c r="R26" s="148"/>
      <c r="S26" s="148"/>
      <c r="T26" s="148"/>
      <c r="U26" s="148"/>
      <c r="V26" s="148"/>
      <c r="W26" s="148"/>
      <c r="X26" s="148"/>
      <c r="Y26" s="148"/>
    </row>
    <row r="27" spans="1:25" s="175" customFormat="1" ht="15" customHeight="1" x14ac:dyDescent="0.3">
      <c r="A27" s="2" t="s">
        <v>178</v>
      </c>
      <c r="B27" s="201"/>
      <c r="C27" s="171"/>
      <c r="D27" s="171"/>
      <c r="E27" s="171"/>
      <c r="F27" s="171"/>
      <c r="G27" s="171"/>
      <c r="H27" s="171"/>
      <c r="I27" s="148"/>
      <c r="J27" s="148"/>
      <c r="K27" s="148"/>
      <c r="L27" s="148"/>
      <c r="M27" s="148"/>
      <c r="N27" s="148"/>
      <c r="O27" s="148"/>
      <c r="Q27" s="148"/>
      <c r="R27" s="148"/>
      <c r="S27" s="148"/>
      <c r="T27" s="148"/>
      <c r="U27" s="148"/>
      <c r="V27" s="148"/>
      <c r="W27" s="148"/>
      <c r="X27" s="148"/>
      <c r="Y27" s="148"/>
    </row>
    <row r="28" spans="1:25" ht="14.55" x14ac:dyDescent="0.35">
      <c r="A28" s="148"/>
      <c r="B28" s="179"/>
      <c r="C28" s="179"/>
      <c r="D28" s="179"/>
      <c r="E28" s="179"/>
      <c r="F28" s="179"/>
      <c r="G28" s="179"/>
      <c r="H28" s="179"/>
      <c r="I28" s="179"/>
      <c r="J28" s="179"/>
      <c r="K28" s="179"/>
      <c r="L28" s="179"/>
      <c r="M28" s="179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</row>
    <row r="29" spans="1:25" ht="15" customHeight="1" x14ac:dyDescent="0.35">
      <c r="A29" s="2"/>
      <c r="B29" s="201"/>
      <c r="C29" s="171"/>
      <c r="D29" s="171"/>
      <c r="E29" s="171"/>
      <c r="F29" s="171"/>
      <c r="G29" s="171"/>
      <c r="H29" s="171"/>
      <c r="I29" s="148"/>
      <c r="J29" s="148"/>
      <c r="K29" s="148"/>
      <c r="L29" s="148"/>
      <c r="M29" s="148"/>
      <c r="N29" s="148"/>
      <c r="O29" s="148"/>
      <c r="Q29" s="148"/>
      <c r="R29" s="148"/>
      <c r="S29" s="148"/>
      <c r="T29" s="148"/>
      <c r="U29" s="148"/>
      <c r="V29" s="148"/>
      <c r="W29" s="148"/>
      <c r="X29" s="148"/>
      <c r="Y29" s="148"/>
    </row>
    <row r="30" spans="1:25" ht="15" customHeight="1" x14ac:dyDescent="0.35">
      <c r="A30" s="183" t="s">
        <v>193</v>
      </c>
      <c r="B30" s="201"/>
      <c r="C30" s="171"/>
      <c r="D30" s="171"/>
      <c r="E30" s="171"/>
      <c r="F30" s="171"/>
      <c r="G30" s="481" t="s">
        <v>206</v>
      </c>
      <c r="H30" s="171"/>
      <c r="I30" s="148"/>
      <c r="J30" s="148"/>
      <c r="K30" s="148"/>
      <c r="L30" s="148"/>
      <c r="M30" s="148"/>
      <c r="N30" s="148"/>
      <c r="O30" s="148"/>
      <c r="Q30" s="148"/>
      <c r="R30" s="148"/>
      <c r="S30" s="148"/>
      <c r="T30" s="148"/>
      <c r="U30" s="148"/>
      <c r="V30" s="148"/>
      <c r="W30" s="148"/>
      <c r="X30" s="148"/>
      <c r="Y30" s="148"/>
    </row>
    <row r="31" spans="1:25" x14ac:dyDescent="0.3">
      <c r="A31" s="257" t="s">
        <v>188</v>
      </c>
      <c r="B31" s="258" t="s">
        <v>2</v>
      </c>
      <c r="C31" s="258" t="s">
        <v>3</v>
      </c>
      <c r="D31" s="258" t="s">
        <v>4</v>
      </c>
      <c r="E31" s="258" t="s">
        <v>5</v>
      </c>
      <c r="F31" s="258" t="s">
        <v>145</v>
      </c>
      <c r="G31" s="259" t="s">
        <v>146</v>
      </c>
      <c r="H31" s="171"/>
      <c r="I31" s="148"/>
      <c r="J31" s="148"/>
      <c r="K31" s="148"/>
      <c r="L31" s="148"/>
      <c r="M31" s="148"/>
      <c r="N31" s="148"/>
      <c r="O31" s="148"/>
      <c r="Q31" s="148"/>
      <c r="R31" s="148"/>
      <c r="S31" s="148"/>
      <c r="T31" s="148"/>
      <c r="U31" s="148"/>
      <c r="V31" s="148"/>
      <c r="W31" s="148"/>
      <c r="X31" s="148"/>
      <c r="Y31" s="148"/>
    </row>
    <row r="32" spans="1:25" ht="14.55" x14ac:dyDescent="0.35">
      <c r="A32" s="254" t="s">
        <v>184</v>
      </c>
      <c r="B32" s="255">
        <f>SUM(B33:B37)</f>
        <v>48613214.786999971</v>
      </c>
      <c r="C32" s="255">
        <f>SUM(C33:C37)</f>
        <v>12593824.249999972</v>
      </c>
      <c r="D32" s="255">
        <f t="shared" ref="D32:G32" si="4">SUM(D33:D37)</f>
        <v>32203863.989999995</v>
      </c>
      <c r="E32" s="255">
        <f t="shared" si="4"/>
        <v>25222.043999999962</v>
      </c>
      <c r="F32" s="255">
        <f t="shared" si="4"/>
        <v>222761.94300000003</v>
      </c>
      <c r="G32" s="256">
        <f t="shared" si="4"/>
        <v>3567542.5599999996</v>
      </c>
      <c r="H32" s="171"/>
      <c r="I32" s="148"/>
      <c r="J32" s="148"/>
      <c r="K32" s="148"/>
      <c r="L32" s="148"/>
      <c r="M32" s="148"/>
      <c r="N32" s="148"/>
      <c r="O32" s="148"/>
    </row>
    <row r="33" spans="1:15" x14ac:dyDescent="0.3">
      <c r="A33" s="211" t="s">
        <v>85</v>
      </c>
      <c r="B33" s="207">
        <f>C33+D33+E33+F33+G33</f>
        <v>23820517.357999999</v>
      </c>
      <c r="C33" s="212">
        <v>13296.324000000001</v>
      </c>
      <c r="D33" s="212">
        <v>21545333.620000001</v>
      </c>
      <c r="E33" s="212">
        <v>1E-3</v>
      </c>
      <c r="F33" s="212">
        <v>0</v>
      </c>
      <c r="G33" s="213">
        <v>2261887.4129999997</v>
      </c>
      <c r="H33" s="171"/>
      <c r="I33" s="148"/>
      <c r="J33" s="148"/>
      <c r="K33" s="148"/>
      <c r="L33" s="148"/>
      <c r="M33" s="148"/>
      <c r="N33" s="148"/>
      <c r="O33" s="148"/>
    </row>
    <row r="34" spans="1:15" x14ac:dyDescent="0.3">
      <c r="A34" s="211" t="s">
        <v>84</v>
      </c>
      <c r="B34" s="207">
        <f>C34+D34+E34+F34+G34</f>
        <v>9720913.0149999969</v>
      </c>
      <c r="C34" s="212">
        <v>3982273.1499999985</v>
      </c>
      <c r="D34" s="212">
        <v>5086822.9219999993</v>
      </c>
      <c r="E34" s="212">
        <v>19517.94300000001</v>
      </c>
      <c r="F34" s="212">
        <v>2649.8710000000001</v>
      </c>
      <c r="G34" s="213">
        <v>629649.12900000007</v>
      </c>
      <c r="H34" s="171"/>
      <c r="I34" s="148"/>
      <c r="J34" s="148"/>
      <c r="K34" s="148"/>
      <c r="L34" s="148"/>
      <c r="M34" s="148"/>
      <c r="N34" s="148"/>
      <c r="O34" s="148"/>
    </row>
    <row r="35" spans="1:15" x14ac:dyDescent="0.3">
      <c r="A35" s="211" t="s">
        <v>91</v>
      </c>
      <c r="B35" s="207">
        <f>C35+D35+E35+F35+G35</f>
        <v>6154561.7729999833</v>
      </c>
      <c r="C35" s="212">
        <v>3462107.3619999853</v>
      </c>
      <c r="D35" s="212">
        <v>2418983.3109999988</v>
      </c>
      <c r="E35" s="212">
        <v>3425.7189999999791</v>
      </c>
      <c r="F35" s="212">
        <v>15514.716</v>
      </c>
      <c r="G35" s="213">
        <v>254530.66500000004</v>
      </c>
      <c r="H35" s="171"/>
      <c r="I35" s="148"/>
      <c r="J35" s="148"/>
      <c r="K35" s="148"/>
      <c r="L35" s="148"/>
      <c r="M35" s="148"/>
      <c r="N35" s="148"/>
      <c r="O35" s="148"/>
    </row>
    <row r="36" spans="1:15" ht="14.55" x14ac:dyDescent="0.35">
      <c r="A36" s="211" t="s">
        <v>87</v>
      </c>
      <c r="B36" s="207">
        <f>C36+D36+E36+F36+G36</f>
        <v>4879711.2929999977</v>
      </c>
      <c r="C36" s="212">
        <v>3283445.7599999984</v>
      </c>
      <c r="D36" s="212">
        <v>1325552.3149999995</v>
      </c>
      <c r="E36" s="212">
        <v>418.13900000000012</v>
      </c>
      <c r="F36" s="212">
        <v>4338.6820000000025</v>
      </c>
      <c r="G36" s="213">
        <v>265956.39699999982</v>
      </c>
      <c r="H36" s="171"/>
      <c r="I36" s="148"/>
      <c r="J36" s="148"/>
      <c r="K36" s="148"/>
      <c r="L36" s="148"/>
      <c r="M36" s="148"/>
      <c r="N36" s="148"/>
      <c r="O36" s="148"/>
    </row>
    <row r="37" spans="1:15" x14ac:dyDescent="0.3">
      <c r="A37" s="214" t="s">
        <v>93</v>
      </c>
      <c r="B37" s="208">
        <f>C37+D37+E37+F37+G37</f>
        <v>4037511.3479999886</v>
      </c>
      <c r="C37" s="215">
        <v>1852701.6539999901</v>
      </c>
      <c r="D37" s="215">
        <v>1827171.8219999983</v>
      </c>
      <c r="E37" s="215">
        <v>1860.241999999972</v>
      </c>
      <c r="F37" s="215">
        <v>200258.67400000003</v>
      </c>
      <c r="G37" s="216">
        <v>155518.95599999986</v>
      </c>
      <c r="H37" s="171"/>
      <c r="I37" s="148"/>
      <c r="J37" s="148"/>
      <c r="K37" s="148"/>
      <c r="L37" s="148"/>
      <c r="M37" s="148"/>
      <c r="N37" s="148"/>
      <c r="O37" s="148"/>
    </row>
    <row r="38" spans="1:15" ht="14.55" x14ac:dyDescent="0.35">
      <c r="A38" s="1"/>
      <c r="B38" s="1"/>
      <c r="C38" s="1"/>
      <c r="D38" s="1"/>
      <c r="E38" s="1"/>
      <c r="F38" s="1"/>
      <c r="G38" s="1"/>
      <c r="H38" s="171"/>
    </row>
    <row r="39" spans="1:15" ht="14.55" x14ac:dyDescent="0.35">
      <c r="A39" s="183" t="s">
        <v>194</v>
      </c>
      <c r="B39" s="14"/>
      <c r="C39" s="14"/>
      <c r="D39" s="14"/>
      <c r="E39" s="14"/>
      <c r="F39" s="14"/>
      <c r="G39" s="203" t="s">
        <v>207</v>
      </c>
      <c r="H39" s="171"/>
    </row>
    <row r="40" spans="1:15" x14ac:dyDescent="0.3">
      <c r="A40" s="257" t="s">
        <v>188</v>
      </c>
      <c r="B40" s="258" t="s">
        <v>2</v>
      </c>
      <c r="C40" s="258" t="s">
        <v>3</v>
      </c>
      <c r="D40" s="258" t="s">
        <v>4</v>
      </c>
      <c r="E40" s="258" t="s">
        <v>5</v>
      </c>
      <c r="F40" s="258" t="s">
        <v>145</v>
      </c>
      <c r="G40" s="259" t="s">
        <v>146</v>
      </c>
      <c r="H40" s="171"/>
    </row>
    <row r="41" spans="1:15" ht="14.55" x14ac:dyDescent="0.35">
      <c r="A41" s="254" t="s">
        <v>184</v>
      </c>
      <c r="B41" s="255">
        <f>SUM(B42:B46)</f>
        <v>48227375.71100001</v>
      </c>
      <c r="C41" s="255">
        <f t="shared" ref="C41:F41" si="5">SUM(C42:C46)</f>
        <v>29854816.537</v>
      </c>
      <c r="D41" s="255">
        <f t="shared" si="5"/>
        <v>12258525.853</v>
      </c>
      <c r="E41" s="255">
        <f t="shared" si="5"/>
        <v>2363115.5090000005</v>
      </c>
      <c r="F41" s="255">
        <f t="shared" si="5"/>
        <v>147301.80600000001</v>
      </c>
      <c r="G41" s="256">
        <f>SUM(G42:G46)</f>
        <v>3603616.0059999991</v>
      </c>
      <c r="H41" s="171"/>
    </row>
    <row r="42" spans="1:15" x14ac:dyDescent="0.3">
      <c r="A42" s="211" t="s">
        <v>94</v>
      </c>
      <c r="B42" s="207">
        <f>C42+D42+E42+F42+G42</f>
        <v>12984843.439000005</v>
      </c>
      <c r="C42" s="209">
        <v>9493118.6060000062</v>
      </c>
      <c r="D42" s="209">
        <v>1094388.5649999992</v>
      </c>
      <c r="E42" s="209">
        <v>1500971.8799999997</v>
      </c>
      <c r="F42" s="209">
        <v>14555.036000000006</v>
      </c>
      <c r="G42" s="210">
        <v>881809.35200000077</v>
      </c>
      <c r="H42" s="171"/>
    </row>
    <row r="43" spans="1:15" x14ac:dyDescent="0.3">
      <c r="A43" s="211" t="s">
        <v>91</v>
      </c>
      <c r="B43" s="207">
        <f>C43+D43+E43+F43+G43</f>
        <v>11511463.616999995</v>
      </c>
      <c r="C43" s="209">
        <v>8843521.0399999935</v>
      </c>
      <c r="D43" s="209">
        <v>1841052.8830000015</v>
      </c>
      <c r="E43" s="209">
        <v>242857.1299999998</v>
      </c>
      <c r="F43" s="209">
        <v>20609.886999999995</v>
      </c>
      <c r="G43" s="210">
        <v>563422.67700000026</v>
      </c>
      <c r="H43" s="171"/>
    </row>
    <row r="44" spans="1:15" ht="14.55" x14ac:dyDescent="0.35">
      <c r="A44" s="211" t="s">
        <v>95</v>
      </c>
      <c r="B44" s="207">
        <f>C44+D44+E44+F44+G44</f>
        <v>9991189.4620000031</v>
      </c>
      <c r="C44" s="209">
        <v>5882247.7270000009</v>
      </c>
      <c r="D44" s="209">
        <v>2176064.4010000005</v>
      </c>
      <c r="E44" s="209">
        <v>611754.34700000146</v>
      </c>
      <c r="F44" s="209">
        <v>95259.266000000018</v>
      </c>
      <c r="G44" s="210">
        <v>1225863.7209999983</v>
      </c>
      <c r="H44" s="171"/>
    </row>
    <row r="45" spans="1:15" x14ac:dyDescent="0.3">
      <c r="A45" s="211" t="s">
        <v>87</v>
      </c>
      <c r="B45" s="207">
        <f>C45+D45+E45+F45+G45</f>
        <v>7303320.2539999997</v>
      </c>
      <c r="C45" s="209">
        <v>5632554.1639999999</v>
      </c>
      <c r="D45" s="209">
        <v>1335554.8160000001</v>
      </c>
      <c r="E45" s="209">
        <v>7532.123999999998</v>
      </c>
      <c r="F45" s="209">
        <v>16877.617000000002</v>
      </c>
      <c r="G45" s="210">
        <v>310801.53299999988</v>
      </c>
      <c r="H45" s="171"/>
    </row>
    <row r="46" spans="1:15" x14ac:dyDescent="0.3">
      <c r="A46" s="268" t="s">
        <v>85</v>
      </c>
      <c r="B46" s="260">
        <f>C46+D46+E46+F46+G46</f>
        <v>6436558.9389999993</v>
      </c>
      <c r="C46" s="261">
        <v>3375</v>
      </c>
      <c r="D46" s="261">
        <v>5811465.1879999992</v>
      </c>
      <c r="E46" s="261">
        <v>2.8000000000000001E-2</v>
      </c>
      <c r="F46" s="261">
        <v>0</v>
      </c>
      <c r="G46" s="262">
        <v>621718.723</v>
      </c>
      <c r="H46" s="171"/>
    </row>
    <row r="47" spans="1:15" x14ac:dyDescent="0.3">
      <c r="B47" s="16"/>
      <c r="C47" s="16"/>
      <c r="D47" s="16"/>
      <c r="E47" s="16"/>
      <c r="F47" s="16"/>
      <c r="G47" s="16"/>
      <c r="H47" s="171"/>
    </row>
    <row r="48" spans="1:15" x14ac:dyDescent="0.3">
      <c r="B48" s="16"/>
      <c r="C48" s="16"/>
      <c r="D48" s="16"/>
      <c r="E48" s="16"/>
      <c r="F48" s="16"/>
      <c r="G48" s="16"/>
      <c r="H48" s="171"/>
    </row>
  </sheetData>
  <mergeCells count="8">
    <mergeCell ref="A3:A5"/>
    <mergeCell ref="B3:M3"/>
    <mergeCell ref="B4:C4"/>
    <mergeCell ref="D4:E4"/>
    <mergeCell ref="F4:G4"/>
    <mergeCell ref="H4:I4"/>
    <mergeCell ref="J4:K4"/>
    <mergeCell ref="L4:M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8"/>
  <sheetViews>
    <sheetView zoomScaleNormal="100" workbookViewId="0"/>
  </sheetViews>
  <sheetFormatPr defaultRowHeight="14.4" x14ac:dyDescent="0.3"/>
  <cols>
    <col min="1" max="1" width="38.44140625" customWidth="1"/>
  </cols>
  <sheetData>
    <row r="1" spans="1:13" ht="14.1" customHeight="1" x14ac:dyDescent="0.3">
      <c r="A1" s="183" t="s">
        <v>208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1:13" ht="14.1" customHeight="1" x14ac:dyDescent="0.35">
      <c r="A2" s="594"/>
      <c r="B2" s="594"/>
      <c r="C2" s="594"/>
      <c r="D2" s="594"/>
      <c r="E2" s="594"/>
      <c r="F2" s="594"/>
      <c r="G2" s="594"/>
      <c r="H2" s="594"/>
      <c r="I2" s="594"/>
      <c r="J2" s="594"/>
      <c r="K2" s="594"/>
      <c r="L2" s="594"/>
      <c r="M2" s="594"/>
    </row>
    <row r="3" spans="1:13" ht="14.1" customHeight="1" x14ac:dyDescent="0.3">
      <c r="A3" s="553" t="s">
        <v>188</v>
      </c>
      <c r="B3" s="595" t="s">
        <v>1</v>
      </c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6"/>
    </row>
    <row r="4" spans="1:13" ht="14.1" customHeight="1" x14ac:dyDescent="0.3">
      <c r="A4" s="554"/>
      <c r="B4" s="552" t="s">
        <v>2</v>
      </c>
      <c r="C4" s="552"/>
      <c r="D4" s="552" t="s">
        <v>3</v>
      </c>
      <c r="E4" s="552"/>
      <c r="F4" s="552" t="s">
        <v>4</v>
      </c>
      <c r="G4" s="552"/>
      <c r="H4" s="552" t="s">
        <v>5</v>
      </c>
      <c r="I4" s="552"/>
      <c r="J4" s="552" t="s">
        <v>145</v>
      </c>
      <c r="K4" s="552"/>
      <c r="L4" s="552" t="s">
        <v>8</v>
      </c>
      <c r="M4" s="557"/>
    </row>
    <row r="5" spans="1:13" ht="14.1" customHeight="1" x14ac:dyDescent="0.3">
      <c r="A5" s="554"/>
      <c r="B5" s="237" t="s">
        <v>6</v>
      </c>
      <c r="C5" s="238" t="s">
        <v>186</v>
      </c>
      <c r="D5" s="237" t="s">
        <v>6</v>
      </c>
      <c r="E5" s="238" t="s">
        <v>186</v>
      </c>
      <c r="F5" s="237" t="s">
        <v>6</v>
      </c>
      <c r="G5" s="238" t="s">
        <v>186</v>
      </c>
      <c r="H5" s="237" t="s">
        <v>6</v>
      </c>
      <c r="I5" s="238" t="s">
        <v>186</v>
      </c>
      <c r="J5" s="237" t="s">
        <v>6</v>
      </c>
      <c r="K5" s="238" t="s">
        <v>186</v>
      </c>
      <c r="L5" s="237" t="s">
        <v>6</v>
      </c>
      <c r="M5" s="239" t="s">
        <v>186</v>
      </c>
    </row>
    <row r="6" spans="1:13" ht="14.1" customHeight="1" x14ac:dyDescent="0.3">
      <c r="A6" s="211" t="s">
        <v>84</v>
      </c>
      <c r="B6" s="240">
        <f>D6+F6+H6+J6+L6</f>
        <v>1653666.9779999992</v>
      </c>
      <c r="C6" s="240">
        <f>E6+G6+I6+K6+M6</f>
        <v>1488824.2150000017</v>
      </c>
      <c r="D6" s="241">
        <v>1252136.6519999991</v>
      </c>
      <c r="E6" s="241">
        <v>1107883.3760000018</v>
      </c>
      <c r="F6" s="241">
        <v>182216.60099999997</v>
      </c>
      <c r="G6" s="241">
        <v>220661.932</v>
      </c>
      <c r="H6" s="241">
        <v>4348.7590000000037</v>
      </c>
      <c r="I6" s="241">
        <v>39121.956999999995</v>
      </c>
      <c r="J6" s="241">
        <v>1222.3469999999998</v>
      </c>
      <c r="K6" s="241">
        <v>1175.4589999999998</v>
      </c>
      <c r="L6" s="241">
        <v>213742.61900000004</v>
      </c>
      <c r="M6" s="242">
        <v>119981.49100000002</v>
      </c>
    </row>
    <row r="7" spans="1:13" ht="14.1" customHeight="1" x14ac:dyDescent="0.3">
      <c r="A7" s="211" t="s">
        <v>85</v>
      </c>
      <c r="B7" s="240">
        <f t="shared" ref="B7:C25" si="0">D7+F7+H7+J7+L7</f>
        <v>5795.8900000000012</v>
      </c>
      <c r="C7" s="240">
        <f t="shared" si="0"/>
        <v>925.37300000000005</v>
      </c>
      <c r="D7" s="241">
        <v>5701.4330000000009</v>
      </c>
      <c r="E7" s="241">
        <v>910.54600000000005</v>
      </c>
      <c r="F7" s="241">
        <v>94.456999999999979</v>
      </c>
      <c r="G7" s="241">
        <v>14.827</v>
      </c>
      <c r="H7" s="241">
        <v>0</v>
      </c>
      <c r="I7" s="241">
        <v>0</v>
      </c>
      <c r="J7" s="241">
        <v>0</v>
      </c>
      <c r="K7" s="241">
        <v>0</v>
      </c>
      <c r="L7" s="241">
        <v>0</v>
      </c>
      <c r="M7" s="242">
        <v>0</v>
      </c>
    </row>
    <row r="8" spans="1:13" ht="14.1" customHeight="1" x14ac:dyDescent="0.3">
      <c r="A8" s="211" t="s">
        <v>86</v>
      </c>
      <c r="B8" s="240">
        <f t="shared" si="0"/>
        <v>2892231.7209999994</v>
      </c>
      <c r="C8" s="240">
        <f t="shared" si="0"/>
        <v>581178.71600000001</v>
      </c>
      <c r="D8" s="241">
        <v>797586.74799999991</v>
      </c>
      <c r="E8" s="241">
        <v>107224.96000000008</v>
      </c>
      <c r="F8" s="241">
        <v>1817980.4609999999</v>
      </c>
      <c r="G8" s="241">
        <v>461993.97899999999</v>
      </c>
      <c r="H8" s="241">
        <v>63.427999999999997</v>
      </c>
      <c r="I8" s="241">
        <v>502.12700000000001</v>
      </c>
      <c r="J8" s="241">
        <v>586.82299999999998</v>
      </c>
      <c r="K8" s="241">
        <v>96.719000000000023</v>
      </c>
      <c r="L8" s="241">
        <v>276014.26099999982</v>
      </c>
      <c r="M8" s="242">
        <v>11360.930999999999</v>
      </c>
    </row>
    <row r="9" spans="1:13" ht="14.1" customHeight="1" x14ac:dyDescent="0.35">
      <c r="A9" s="211" t="s">
        <v>87</v>
      </c>
      <c r="B9" s="240">
        <f t="shared" si="0"/>
        <v>3409904.3979999982</v>
      </c>
      <c r="C9" s="240">
        <f t="shared" si="0"/>
        <v>5428722.3649999974</v>
      </c>
      <c r="D9" s="241">
        <v>1928802.470999998</v>
      </c>
      <c r="E9" s="241">
        <v>3239048.0719999983</v>
      </c>
      <c r="F9" s="241">
        <v>1345846.9049999998</v>
      </c>
      <c r="G9" s="241">
        <v>1964652.0679999981</v>
      </c>
      <c r="H9" s="241">
        <v>11365.594999999999</v>
      </c>
      <c r="I9" s="241">
        <v>66907.792000000132</v>
      </c>
      <c r="J9" s="241">
        <v>2002.9440000000002</v>
      </c>
      <c r="K9" s="241">
        <v>4257.9940000000006</v>
      </c>
      <c r="L9" s="241">
        <v>121886.48299999998</v>
      </c>
      <c r="M9" s="242">
        <v>153856.43900000001</v>
      </c>
    </row>
    <row r="10" spans="1:13" ht="14.1" customHeight="1" x14ac:dyDescent="0.3">
      <c r="A10" s="211" t="s">
        <v>88</v>
      </c>
      <c r="B10" s="240">
        <f t="shared" si="0"/>
        <v>524012.79399999545</v>
      </c>
      <c r="C10" s="240">
        <f t="shared" si="0"/>
        <v>7327330.4719999889</v>
      </c>
      <c r="D10" s="241">
        <v>391201.25099999562</v>
      </c>
      <c r="E10" s="241">
        <v>6063831.5159999914</v>
      </c>
      <c r="F10" s="241">
        <v>112422.19300000004</v>
      </c>
      <c r="G10" s="241">
        <v>797484.72099999827</v>
      </c>
      <c r="H10" s="241">
        <v>6873.6069999998062</v>
      </c>
      <c r="I10" s="241">
        <v>316629.62099999952</v>
      </c>
      <c r="J10" s="241">
        <v>469.81000000000012</v>
      </c>
      <c r="K10" s="241">
        <v>11473.84</v>
      </c>
      <c r="L10" s="241">
        <v>13045.932999999994</v>
      </c>
      <c r="M10" s="242">
        <v>137910.774</v>
      </c>
    </row>
    <row r="11" spans="1:13" ht="14.1" customHeight="1" x14ac:dyDescent="0.3">
      <c r="A11" s="211" t="s">
        <v>89</v>
      </c>
      <c r="B11" s="240">
        <f t="shared" si="0"/>
        <v>5029333.0760000031</v>
      </c>
      <c r="C11" s="240">
        <f t="shared" si="0"/>
        <v>4091827.3440000056</v>
      </c>
      <c r="D11" s="241">
        <v>2071471.8179999972</v>
      </c>
      <c r="E11" s="241">
        <v>1905218.7190000028</v>
      </c>
      <c r="F11" s="241">
        <v>2890916.6100000064</v>
      </c>
      <c r="G11" s="241">
        <v>2042874.9560000028</v>
      </c>
      <c r="H11" s="241">
        <v>5806.4850000000006</v>
      </c>
      <c r="I11" s="241">
        <v>75445.752000000066</v>
      </c>
      <c r="J11" s="241">
        <v>4011.7949999999992</v>
      </c>
      <c r="K11" s="241">
        <v>4112.4269999999997</v>
      </c>
      <c r="L11" s="241">
        <v>57126.367999999988</v>
      </c>
      <c r="M11" s="242">
        <v>64175.490000000027</v>
      </c>
    </row>
    <row r="12" spans="1:13" ht="14.1" customHeight="1" x14ac:dyDescent="0.3">
      <c r="A12" s="211" t="s">
        <v>90</v>
      </c>
      <c r="B12" s="240">
        <f t="shared" si="0"/>
        <v>8360784.3140000002</v>
      </c>
      <c r="C12" s="240">
        <f t="shared" si="0"/>
        <v>3544541.1099999994</v>
      </c>
      <c r="D12" s="241">
        <v>423894.86099999992</v>
      </c>
      <c r="E12" s="241">
        <v>207273.51600000006</v>
      </c>
      <c r="F12" s="241">
        <v>6653990.7199999997</v>
      </c>
      <c r="G12" s="241">
        <v>2695917.7149999985</v>
      </c>
      <c r="H12" s="241">
        <v>1276769.1370000006</v>
      </c>
      <c r="I12" s="241">
        <v>637955.68000000052</v>
      </c>
      <c r="J12" s="241">
        <v>3.9950000000000001</v>
      </c>
      <c r="K12" s="241">
        <v>6.4249999999999998</v>
      </c>
      <c r="L12" s="241">
        <v>6125.6010000000015</v>
      </c>
      <c r="M12" s="242">
        <v>3387.7740000000008</v>
      </c>
    </row>
    <row r="13" spans="1:13" ht="14.1" customHeight="1" x14ac:dyDescent="0.3">
      <c r="A13" s="211" t="s">
        <v>91</v>
      </c>
      <c r="B13" s="240">
        <f t="shared" si="0"/>
        <v>4071881.5369999879</v>
      </c>
      <c r="C13" s="240">
        <f t="shared" si="0"/>
        <v>7284896.5580000011</v>
      </c>
      <c r="D13" s="241">
        <v>2340760.8949999907</v>
      </c>
      <c r="E13" s="241">
        <v>4709946.270999996</v>
      </c>
      <c r="F13" s="241">
        <v>1689478.9749999975</v>
      </c>
      <c r="G13" s="241">
        <v>2178651.7360000056</v>
      </c>
      <c r="H13" s="241">
        <v>5397.6269999999859</v>
      </c>
      <c r="I13" s="241">
        <v>322177.68199999962</v>
      </c>
      <c r="J13" s="241">
        <v>1703.8700000000003</v>
      </c>
      <c r="K13" s="241">
        <v>3012.7779999999993</v>
      </c>
      <c r="L13" s="241">
        <v>34540.17000000002</v>
      </c>
      <c r="M13" s="242">
        <v>71108.091000000044</v>
      </c>
    </row>
    <row r="14" spans="1:13" ht="14.1" customHeight="1" x14ac:dyDescent="0.3">
      <c r="A14" s="211" t="s">
        <v>92</v>
      </c>
      <c r="B14" s="240">
        <f t="shared" si="0"/>
        <v>6787015.3110000044</v>
      </c>
      <c r="C14" s="240">
        <f t="shared" si="0"/>
        <v>1942836.5569999979</v>
      </c>
      <c r="D14" s="241">
        <v>2504452.2490000064</v>
      </c>
      <c r="E14" s="241">
        <v>1240163.2369999997</v>
      </c>
      <c r="F14" s="241">
        <v>4148154.6619999972</v>
      </c>
      <c r="G14" s="241">
        <v>638644.66299999831</v>
      </c>
      <c r="H14" s="241">
        <v>1964.6069999999925</v>
      </c>
      <c r="I14" s="241">
        <v>17304.679000000029</v>
      </c>
      <c r="J14" s="241">
        <v>554.36500000000012</v>
      </c>
      <c r="K14" s="241">
        <v>440.52799999999996</v>
      </c>
      <c r="L14" s="241">
        <v>131889.42800000001</v>
      </c>
      <c r="M14" s="242">
        <v>46283.450000000004</v>
      </c>
    </row>
    <row r="15" spans="1:13" x14ac:dyDescent="0.3">
      <c r="A15" s="211" t="s">
        <v>93</v>
      </c>
      <c r="B15" s="240">
        <f t="shared" si="0"/>
        <v>3459770.970999992</v>
      </c>
      <c r="C15" s="240">
        <f t="shared" si="0"/>
        <v>5041523.6690000035</v>
      </c>
      <c r="D15" s="241">
        <v>1601700.86799999</v>
      </c>
      <c r="E15" s="241">
        <v>3130146.6650000019</v>
      </c>
      <c r="F15" s="241">
        <v>1759828.5500000024</v>
      </c>
      <c r="G15" s="241">
        <v>1426556.7840000014</v>
      </c>
      <c r="H15" s="241">
        <v>4312.3979999999747</v>
      </c>
      <c r="I15" s="241">
        <v>316011.34500000067</v>
      </c>
      <c r="J15" s="241">
        <v>53984.159000000007</v>
      </c>
      <c r="K15" s="241">
        <v>38985.646000000001</v>
      </c>
      <c r="L15" s="241">
        <v>39944.996000000006</v>
      </c>
      <c r="M15" s="242">
        <v>129823.22899999996</v>
      </c>
    </row>
    <row r="16" spans="1:13" x14ac:dyDescent="0.3">
      <c r="A16" s="211" t="s">
        <v>94</v>
      </c>
      <c r="B16" s="240">
        <f t="shared" si="0"/>
        <v>668702.77299999783</v>
      </c>
      <c r="C16" s="240">
        <f t="shared" si="0"/>
        <v>8538577.3730000034</v>
      </c>
      <c r="D16" s="241">
        <v>394691.43999999826</v>
      </c>
      <c r="E16" s="241">
        <v>5687678.0990000032</v>
      </c>
      <c r="F16" s="241">
        <v>246800.66299999968</v>
      </c>
      <c r="G16" s="241">
        <v>1730783.1190000006</v>
      </c>
      <c r="H16" s="241">
        <v>8380.7899999999627</v>
      </c>
      <c r="I16" s="241">
        <v>980724.64399999951</v>
      </c>
      <c r="J16" s="241">
        <v>425.66199999999998</v>
      </c>
      <c r="K16" s="241">
        <v>2338.5610000000001</v>
      </c>
      <c r="L16" s="241">
        <v>18404.218000000037</v>
      </c>
      <c r="M16" s="242">
        <v>137052.94999999995</v>
      </c>
    </row>
    <row r="17" spans="1:23" ht="14.1" customHeight="1" x14ac:dyDescent="0.35">
      <c r="A17" s="211" t="s">
        <v>95</v>
      </c>
      <c r="B17" s="240">
        <f t="shared" si="0"/>
        <v>847667.98199999891</v>
      </c>
      <c r="C17" s="240">
        <f t="shared" si="0"/>
        <v>6957466.6170000006</v>
      </c>
      <c r="D17" s="241">
        <v>548265.33299999894</v>
      </c>
      <c r="E17" s="241">
        <v>4006350.4999999977</v>
      </c>
      <c r="F17" s="241">
        <v>265956.02700000006</v>
      </c>
      <c r="G17" s="241">
        <v>2407194.9430000032</v>
      </c>
      <c r="H17" s="241">
        <v>1318.1659999999954</v>
      </c>
      <c r="I17" s="241">
        <v>114757.27099999998</v>
      </c>
      <c r="J17" s="241">
        <v>20498.487000000001</v>
      </c>
      <c r="K17" s="241">
        <v>240107.92500000002</v>
      </c>
      <c r="L17" s="241">
        <v>11629.969000000001</v>
      </c>
      <c r="M17" s="242">
        <v>189055.97799999994</v>
      </c>
    </row>
    <row r="18" spans="1:23" ht="14.1" customHeight="1" x14ac:dyDescent="0.3">
      <c r="A18" s="211" t="s">
        <v>96</v>
      </c>
      <c r="B18" s="240">
        <f t="shared" si="0"/>
        <v>413214.04300000018</v>
      </c>
      <c r="C18" s="240">
        <f t="shared" si="0"/>
        <v>2013918.8919999981</v>
      </c>
      <c r="D18" s="241">
        <v>295579.08799999981</v>
      </c>
      <c r="E18" s="241">
        <v>1532897.9739999981</v>
      </c>
      <c r="F18" s="241">
        <v>91905.00300000039</v>
      </c>
      <c r="G18" s="241">
        <v>299819.51699999993</v>
      </c>
      <c r="H18" s="241">
        <v>1055.2919999999945</v>
      </c>
      <c r="I18" s="241">
        <v>74915.298999999941</v>
      </c>
      <c r="J18" s="241">
        <v>1647.1149999999991</v>
      </c>
      <c r="K18" s="241">
        <v>17857.346999999991</v>
      </c>
      <c r="L18" s="241">
        <v>23027.544999999998</v>
      </c>
      <c r="M18" s="242">
        <v>88428.755000000092</v>
      </c>
    </row>
    <row r="19" spans="1:23" ht="14.1" customHeight="1" x14ac:dyDescent="0.3">
      <c r="A19" s="211" t="s">
        <v>97</v>
      </c>
      <c r="B19" s="240">
        <f t="shared" si="0"/>
        <v>1214570.8610000003</v>
      </c>
      <c r="C19" s="240">
        <f t="shared" si="0"/>
        <v>444533.45300000004</v>
      </c>
      <c r="D19" s="241">
        <v>854879.84500000032</v>
      </c>
      <c r="E19" s="241">
        <v>351565.59400000004</v>
      </c>
      <c r="F19" s="241">
        <v>260693.95099999991</v>
      </c>
      <c r="G19" s="241">
        <v>75112.540999999983</v>
      </c>
      <c r="H19" s="241">
        <v>105.31800000000004</v>
      </c>
      <c r="I19" s="241">
        <v>164.53300000000004</v>
      </c>
      <c r="J19" s="241">
        <v>74744.179000000004</v>
      </c>
      <c r="K19" s="241">
        <v>10626.188</v>
      </c>
      <c r="L19" s="241">
        <v>24147.567999999996</v>
      </c>
      <c r="M19" s="242">
        <v>7064.5969999999998</v>
      </c>
    </row>
    <row r="20" spans="1:23" ht="14.1" customHeight="1" x14ac:dyDescent="0.35">
      <c r="A20" s="211" t="s">
        <v>98</v>
      </c>
      <c r="B20" s="240">
        <f t="shared" si="0"/>
        <v>0</v>
      </c>
      <c r="C20" s="240">
        <f t="shared" si="0"/>
        <v>0</v>
      </c>
      <c r="D20" s="241">
        <v>0</v>
      </c>
      <c r="E20" s="241">
        <v>0</v>
      </c>
      <c r="F20" s="241">
        <v>0</v>
      </c>
      <c r="G20" s="241">
        <v>0</v>
      </c>
      <c r="H20" s="241">
        <v>0</v>
      </c>
      <c r="I20" s="241">
        <v>0</v>
      </c>
      <c r="J20" s="241">
        <v>0</v>
      </c>
      <c r="K20" s="241">
        <v>0</v>
      </c>
      <c r="L20" s="241">
        <v>0</v>
      </c>
      <c r="M20" s="242">
        <v>0</v>
      </c>
    </row>
    <row r="21" spans="1:23" ht="14.1" customHeight="1" x14ac:dyDescent="0.35">
      <c r="A21" s="211" t="s">
        <v>99</v>
      </c>
      <c r="B21" s="240">
        <f t="shared" si="0"/>
        <v>0</v>
      </c>
      <c r="C21" s="240">
        <f t="shared" si="0"/>
        <v>0</v>
      </c>
      <c r="D21" s="241">
        <v>0</v>
      </c>
      <c r="E21" s="241">
        <v>0</v>
      </c>
      <c r="F21" s="241">
        <v>0</v>
      </c>
      <c r="G21" s="241">
        <v>0</v>
      </c>
      <c r="H21" s="241">
        <v>0</v>
      </c>
      <c r="I21" s="241">
        <v>0</v>
      </c>
      <c r="J21" s="241">
        <v>0</v>
      </c>
      <c r="K21" s="241">
        <v>0</v>
      </c>
      <c r="L21" s="241">
        <v>0</v>
      </c>
      <c r="M21" s="242">
        <v>0</v>
      </c>
    </row>
    <row r="22" spans="1:23" ht="14.1" customHeight="1" x14ac:dyDescent="0.3">
      <c r="A22" s="211" t="s">
        <v>100</v>
      </c>
      <c r="B22" s="240">
        <f t="shared" si="0"/>
        <v>122.79600000000002</v>
      </c>
      <c r="C22" s="240">
        <f t="shared" si="0"/>
        <v>6017.9239999999991</v>
      </c>
      <c r="D22" s="241">
        <v>91.05400000000003</v>
      </c>
      <c r="E22" s="241">
        <v>3815.8039999999992</v>
      </c>
      <c r="F22" s="241">
        <v>23.869000000000003</v>
      </c>
      <c r="G22" s="241">
        <v>204.31900000000002</v>
      </c>
      <c r="H22" s="241">
        <v>7.3019999999999996</v>
      </c>
      <c r="I22" s="241">
        <v>1739.3420000000001</v>
      </c>
      <c r="J22" s="241">
        <v>0</v>
      </c>
      <c r="K22" s="241">
        <v>0</v>
      </c>
      <c r="L22" s="241">
        <v>0.57099999999999995</v>
      </c>
      <c r="M22" s="242">
        <v>258.45899999999995</v>
      </c>
    </row>
    <row r="23" spans="1:23" ht="14.1" customHeight="1" x14ac:dyDescent="0.35">
      <c r="A23" s="211" t="s">
        <v>101</v>
      </c>
      <c r="B23" s="240">
        <f t="shared" si="0"/>
        <v>0</v>
      </c>
      <c r="C23" s="240">
        <f t="shared" si="0"/>
        <v>0</v>
      </c>
      <c r="D23" s="241">
        <v>0</v>
      </c>
      <c r="E23" s="241">
        <v>0</v>
      </c>
      <c r="F23" s="241">
        <v>0</v>
      </c>
      <c r="G23" s="241">
        <v>0</v>
      </c>
      <c r="H23" s="241">
        <v>0</v>
      </c>
      <c r="I23" s="241">
        <v>0</v>
      </c>
      <c r="J23" s="241">
        <v>0</v>
      </c>
      <c r="K23" s="241">
        <v>0</v>
      </c>
      <c r="L23" s="241">
        <v>0</v>
      </c>
      <c r="M23" s="242">
        <v>0</v>
      </c>
    </row>
    <row r="24" spans="1:23" ht="14.1" customHeight="1" x14ac:dyDescent="0.3">
      <c r="A24" s="211" t="s">
        <v>102</v>
      </c>
      <c r="B24" s="240">
        <f t="shared" si="0"/>
        <v>52639.103000000003</v>
      </c>
      <c r="C24" s="240">
        <f t="shared" si="0"/>
        <v>37249.646999999997</v>
      </c>
      <c r="D24" s="241">
        <v>51.735000000000014</v>
      </c>
      <c r="E24" s="241">
        <v>4500.9779999999982</v>
      </c>
      <c r="F24" s="241">
        <v>34460.683000000005</v>
      </c>
      <c r="G24" s="241">
        <v>23216.579000000002</v>
      </c>
      <c r="H24" s="241">
        <v>537.16499999999985</v>
      </c>
      <c r="I24" s="241">
        <v>3368.9490000000005</v>
      </c>
      <c r="J24" s="241">
        <v>0</v>
      </c>
      <c r="K24" s="241">
        <v>0</v>
      </c>
      <c r="L24" s="241">
        <v>17589.52</v>
      </c>
      <c r="M24" s="242">
        <v>6163.1409999999996</v>
      </c>
    </row>
    <row r="25" spans="1:23" ht="14.1" customHeight="1" x14ac:dyDescent="0.35">
      <c r="A25" s="211" t="s">
        <v>103</v>
      </c>
      <c r="B25" s="240">
        <f t="shared" si="0"/>
        <v>0</v>
      </c>
      <c r="C25" s="240">
        <f t="shared" si="0"/>
        <v>298945.77799999999</v>
      </c>
      <c r="D25" s="241">
        <v>0</v>
      </c>
      <c r="E25" s="241">
        <v>0</v>
      </c>
      <c r="F25" s="241">
        <v>0</v>
      </c>
      <c r="G25" s="241">
        <v>0</v>
      </c>
      <c r="H25" s="241">
        <v>0</v>
      </c>
      <c r="I25" s="241">
        <v>0</v>
      </c>
      <c r="J25" s="241">
        <v>0</v>
      </c>
      <c r="K25" s="241">
        <v>0</v>
      </c>
      <c r="L25" s="241">
        <v>0</v>
      </c>
      <c r="M25" s="242">
        <v>298945.77799999999</v>
      </c>
    </row>
    <row r="26" spans="1:23" ht="14.1" customHeight="1" x14ac:dyDescent="0.35">
      <c r="A26" s="263"/>
      <c r="B26" s="245">
        <f>SUM(B6:B25)</f>
        <v>39391314.547999971</v>
      </c>
      <c r="C26" s="245">
        <f>SUM(C6:C25)</f>
        <v>55029316.062999994</v>
      </c>
      <c r="D26" s="245">
        <f>SUM(D6:D25)</f>
        <v>15411267.740999972</v>
      </c>
      <c r="E26" s="245">
        <f t="shared" ref="E26:K26" si="1">SUM(E6:E25)</f>
        <v>33298455.826999992</v>
      </c>
      <c r="F26" s="245">
        <f t="shared" si="1"/>
        <v>21500770.329999994</v>
      </c>
      <c r="G26" s="245">
        <f t="shared" si="1"/>
        <v>16963784.399000008</v>
      </c>
      <c r="H26" s="245">
        <f t="shared" si="1"/>
        <v>1328305.6760000004</v>
      </c>
      <c r="I26" s="245">
        <f t="shared" si="1"/>
        <v>2967726.6730000004</v>
      </c>
      <c r="J26" s="245">
        <f t="shared" si="1"/>
        <v>161855.55100000004</v>
      </c>
      <c r="K26" s="245">
        <f t="shared" si="1"/>
        <v>334491.83700000006</v>
      </c>
      <c r="L26" s="245">
        <v>989115.24999999977</v>
      </c>
      <c r="M26" s="246">
        <f>SUM(M6:M25)</f>
        <v>1464857.327</v>
      </c>
    </row>
    <row r="28" spans="1:23" ht="14.55" x14ac:dyDescent="0.35"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P28" s="87"/>
      <c r="Q28" s="482"/>
      <c r="R28" s="482"/>
      <c r="S28" s="482"/>
      <c r="T28" s="482"/>
      <c r="U28" s="482"/>
      <c r="V28" s="482"/>
      <c r="W28" s="482"/>
    </row>
    <row r="29" spans="1:23" ht="15" customHeight="1" x14ac:dyDescent="0.35">
      <c r="D29" s="87"/>
      <c r="E29" s="88"/>
      <c r="F29" s="88"/>
      <c r="G29" s="88"/>
      <c r="H29" s="88"/>
      <c r="I29" s="88"/>
      <c r="J29" s="88"/>
      <c r="K29" s="88"/>
      <c r="Q29" s="482"/>
      <c r="R29" s="482"/>
      <c r="S29" s="482"/>
      <c r="T29" s="482"/>
      <c r="U29" s="482"/>
      <c r="V29" s="482"/>
      <c r="W29" s="482"/>
    </row>
    <row r="30" spans="1:23" x14ac:dyDescent="0.3">
      <c r="A30" s="183" t="s">
        <v>209</v>
      </c>
      <c r="E30" s="88"/>
      <c r="F30" s="88"/>
      <c r="G30" s="481" t="s">
        <v>206</v>
      </c>
      <c r="H30" s="88"/>
      <c r="I30" s="88"/>
      <c r="J30" s="88"/>
      <c r="K30" s="88"/>
      <c r="Q30" s="482"/>
      <c r="R30" s="482"/>
      <c r="S30" s="482"/>
      <c r="T30" s="482"/>
      <c r="U30" s="482"/>
      <c r="V30" s="482"/>
      <c r="W30" s="482"/>
    </row>
    <row r="31" spans="1:23" x14ac:dyDescent="0.3">
      <c r="A31" s="257" t="s">
        <v>188</v>
      </c>
      <c r="B31" s="258" t="s">
        <v>2</v>
      </c>
      <c r="C31" s="258" t="s">
        <v>3</v>
      </c>
      <c r="D31" s="258" t="s">
        <v>4</v>
      </c>
      <c r="E31" s="258" t="s">
        <v>5</v>
      </c>
      <c r="F31" s="258" t="s">
        <v>145</v>
      </c>
      <c r="G31" s="259" t="s">
        <v>146</v>
      </c>
      <c r="H31" s="88"/>
      <c r="I31" s="88"/>
      <c r="J31" s="88"/>
      <c r="K31" s="88"/>
      <c r="N31" s="146"/>
      <c r="O31" s="146"/>
      <c r="Q31" s="482"/>
      <c r="R31" s="482"/>
      <c r="S31" s="482"/>
      <c r="T31" s="482"/>
      <c r="U31" s="482"/>
      <c r="V31" s="482"/>
      <c r="W31" s="482"/>
    </row>
    <row r="32" spans="1:23" ht="14.55" x14ac:dyDescent="0.35">
      <c r="A32" s="254" t="s">
        <v>184</v>
      </c>
      <c r="B32" s="255">
        <f>SUM(B33:B37)</f>
        <v>27708785.208999988</v>
      </c>
      <c r="C32" s="255">
        <f>SUM(C33:C37)</f>
        <v>8942280.6909999829</v>
      </c>
      <c r="D32" s="255">
        <f t="shared" ref="D32:F32" si="2">SUM(D33:D37)</f>
        <v>17142369.517000005</v>
      </c>
      <c r="E32" s="255">
        <f t="shared" si="2"/>
        <v>1294250.2540000009</v>
      </c>
      <c r="F32" s="255">
        <f t="shared" si="2"/>
        <v>60258.184000000008</v>
      </c>
      <c r="G32" s="256">
        <f>SUM(G33:G37)</f>
        <v>269626.56300000002</v>
      </c>
      <c r="N32" s="146"/>
      <c r="O32" s="146"/>
      <c r="P32" s="146"/>
      <c r="Q32" s="146"/>
      <c r="R32" s="146"/>
      <c r="S32" s="146"/>
      <c r="T32" s="146"/>
      <c r="U32" s="146"/>
    </row>
    <row r="33" spans="1:21" ht="15" customHeight="1" x14ac:dyDescent="0.3">
      <c r="A33" s="211" t="s">
        <v>85</v>
      </c>
      <c r="B33" s="207">
        <f>C33+D33+E33+F33+G33</f>
        <v>8360784.3140000002</v>
      </c>
      <c r="C33" s="264">
        <v>423894.86099999992</v>
      </c>
      <c r="D33" s="264">
        <v>6653990.7199999997</v>
      </c>
      <c r="E33" s="264">
        <v>1276769.1370000006</v>
      </c>
      <c r="F33" s="264">
        <v>3.9950000000000001</v>
      </c>
      <c r="G33" s="265">
        <v>6125.6010000000015</v>
      </c>
      <c r="N33" s="146"/>
      <c r="O33" s="146"/>
      <c r="P33" s="146"/>
      <c r="Q33" s="146"/>
      <c r="R33" s="146"/>
      <c r="S33" s="146"/>
      <c r="T33" s="146"/>
      <c r="U33" s="146"/>
    </row>
    <row r="34" spans="1:21" x14ac:dyDescent="0.3">
      <c r="A34" s="211" t="s">
        <v>84</v>
      </c>
      <c r="B34" s="207">
        <f>C34+D34+E34+F34+G34</f>
        <v>6787015.3110000044</v>
      </c>
      <c r="C34" s="264">
        <v>2504452.2490000064</v>
      </c>
      <c r="D34" s="264">
        <v>4148154.6619999972</v>
      </c>
      <c r="E34" s="264">
        <v>1964.6069999999925</v>
      </c>
      <c r="F34" s="264">
        <v>554.36500000000012</v>
      </c>
      <c r="G34" s="265">
        <v>131889.42800000001</v>
      </c>
      <c r="N34" s="146"/>
      <c r="O34" s="146"/>
      <c r="P34" s="146"/>
      <c r="Q34" s="146"/>
      <c r="R34" s="146"/>
      <c r="S34" s="146"/>
      <c r="T34" s="146"/>
      <c r="U34" s="146"/>
    </row>
    <row r="35" spans="1:21" ht="15" customHeight="1" x14ac:dyDescent="0.3">
      <c r="A35" s="211" t="s">
        <v>91</v>
      </c>
      <c r="B35" s="207">
        <f>C35+D35+E35+F35+G35</f>
        <v>5029333.0760000031</v>
      </c>
      <c r="C35" s="264">
        <v>2071471.8179999972</v>
      </c>
      <c r="D35" s="264">
        <v>2890916.6100000064</v>
      </c>
      <c r="E35" s="264">
        <v>5806.4850000000006</v>
      </c>
      <c r="F35" s="264">
        <v>4011.7949999999992</v>
      </c>
      <c r="G35" s="265">
        <v>57126.367999999988</v>
      </c>
      <c r="H35" s="171"/>
      <c r="N35" s="146"/>
      <c r="O35" s="146"/>
      <c r="P35" s="146"/>
      <c r="Q35" s="146"/>
      <c r="R35" s="146"/>
      <c r="S35" s="146"/>
      <c r="T35" s="146"/>
      <c r="U35" s="146"/>
    </row>
    <row r="36" spans="1:21" ht="14.55" x14ac:dyDescent="0.35">
      <c r="A36" s="211" t="s">
        <v>87</v>
      </c>
      <c r="B36" s="207">
        <f>C36+D36+E36+F36+G36</f>
        <v>4071881.5369999879</v>
      </c>
      <c r="C36" s="264">
        <v>2340760.8949999907</v>
      </c>
      <c r="D36" s="264">
        <v>1689478.9749999975</v>
      </c>
      <c r="E36" s="264">
        <v>5397.6269999999859</v>
      </c>
      <c r="F36" s="264">
        <v>1703.8700000000003</v>
      </c>
      <c r="G36" s="265">
        <v>34540.17000000002</v>
      </c>
      <c r="H36" s="171"/>
      <c r="N36" s="146"/>
      <c r="O36" s="146"/>
      <c r="P36" s="146"/>
      <c r="Q36" s="146"/>
      <c r="R36" s="146"/>
      <c r="S36" s="146"/>
      <c r="T36" s="146"/>
      <c r="U36" s="146"/>
    </row>
    <row r="37" spans="1:21" x14ac:dyDescent="0.3">
      <c r="A37" s="214" t="s">
        <v>93</v>
      </c>
      <c r="B37" s="208">
        <f>C37+D37+E37+F37+G37</f>
        <v>3459770.970999992</v>
      </c>
      <c r="C37" s="266">
        <v>1601700.86799999</v>
      </c>
      <c r="D37" s="266">
        <v>1759828.5500000024</v>
      </c>
      <c r="E37" s="266">
        <v>4312.3979999999747</v>
      </c>
      <c r="F37" s="266">
        <v>53984.159000000007</v>
      </c>
      <c r="G37" s="267">
        <v>39944.996000000006</v>
      </c>
    </row>
    <row r="38" spans="1:21" ht="14.55" x14ac:dyDescent="0.35">
      <c r="A38" s="1"/>
      <c r="B38" s="1"/>
      <c r="C38" s="1"/>
      <c r="D38" s="1"/>
      <c r="E38" s="1"/>
      <c r="F38" s="1"/>
      <c r="G38" s="1"/>
    </row>
    <row r="39" spans="1:21" x14ac:dyDescent="0.3">
      <c r="A39" s="183" t="s">
        <v>210</v>
      </c>
      <c r="B39" s="14"/>
      <c r="C39" s="14"/>
      <c r="D39" s="14"/>
      <c r="E39" s="14"/>
      <c r="F39" s="14"/>
      <c r="G39" s="203" t="s">
        <v>207</v>
      </c>
    </row>
    <row r="40" spans="1:21" x14ac:dyDescent="0.3">
      <c r="A40" s="257" t="s">
        <v>188</v>
      </c>
      <c r="B40" s="258" t="s">
        <v>2</v>
      </c>
      <c r="C40" s="258" t="s">
        <v>3</v>
      </c>
      <c r="D40" s="258" t="s">
        <v>4</v>
      </c>
      <c r="E40" s="258" t="s">
        <v>5</v>
      </c>
      <c r="F40" s="258" t="s">
        <v>145</v>
      </c>
      <c r="G40" s="259" t="s">
        <v>146</v>
      </c>
    </row>
    <row r="41" spans="1:21" ht="14.55" x14ac:dyDescent="0.35">
      <c r="A41" s="254" t="s">
        <v>184</v>
      </c>
      <c r="B41" s="255">
        <f>SUM(B42:B46)</f>
        <v>35536993.38499999</v>
      </c>
      <c r="C41" s="255">
        <f t="shared" ref="C41:G41" si="3">SUM(C42:C46)</f>
        <v>23706854.457999986</v>
      </c>
      <c r="D41" s="255">
        <f t="shared" si="3"/>
        <v>9078766.5870000068</v>
      </c>
      <c r="E41" s="255">
        <f t="shared" si="3"/>
        <v>1801197.0099999986</v>
      </c>
      <c r="F41" s="255">
        <f>SUM(F42:F46)</f>
        <v>261191.09800000003</v>
      </c>
      <c r="G41" s="256">
        <f t="shared" si="3"/>
        <v>688984.23199999984</v>
      </c>
    </row>
    <row r="42" spans="1:21" x14ac:dyDescent="0.3">
      <c r="A42" s="211" t="s">
        <v>94</v>
      </c>
      <c r="B42" s="207">
        <f>C42+D42+E42+F42+G42</f>
        <v>8538577.3730000034</v>
      </c>
      <c r="C42" s="209">
        <v>5687678.0990000032</v>
      </c>
      <c r="D42" s="209">
        <v>1730783.1190000006</v>
      </c>
      <c r="E42" s="209">
        <v>980724.64399999951</v>
      </c>
      <c r="F42" s="209">
        <v>2338.5610000000001</v>
      </c>
      <c r="G42" s="210">
        <v>137052.94999999995</v>
      </c>
    </row>
    <row r="43" spans="1:21" x14ac:dyDescent="0.3">
      <c r="A43" s="211" t="s">
        <v>91</v>
      </c>
      <c r="B43" s="207">
        <f>C43+D43+E43+F43+G43</f>
        <v>7327330.4719999889</v>
      </c>
      <c r="C43" s="209">
        <v>6063831.5159999914</v>
      </c>
      <c r="D43" s="209">
        <v>797484.72099999827</v>
      </c>
      <c r="E43" s="209">
        <v>316629.62099999952</v>
      </c>
      <c r="F43" s="209">
        <v>11473.84</v>
      </c>
      <c r="G43" s="210">
        <v>137910.774</v>
      </c>
    </row>
    <row r="44" spans="1:21" ht="14.55" x14ac:dyDescent="0.35">
      <c r="A44" s="211" t="s">
        <v>95</v>
      </c>
      <c r="B44" s="207">
        <f>C44+D44+E44+F44+G44</f>
        <v>7284896.5580000011</v>
      </c>
      <c r="C44" s="209">
        <v>4709946.270999996</v>
      </c>
      <c r="D44" s="209">
        <v>2178651.7360000056</v>
      </c>
      <c r="E44" s="209">
        <v>322177.68199999962</v>
      </c>
      <c r="F44" s="209">
        <v>3012.7779999999993</v>
      </c>
      <c r="G44" s="210">
        <v>71108.091000000044</v>
      </c>
    </row>
    <row r="45" spans="1:21" ht="14.55" x14ac:dyDescent="0.35">
      <c r="A45" s="211" t="s">
        <v>87</v>
      </c>
      <c r="B45" s="207">
        <f>C45+D45+E45+F45+G45</f>
        <v>6957466.6170000006</v>
      </c>
      <c r="C45" s="209">
        <v>4006350.4999999977</v>
      </c>
      <c r="D45" s="209">
        <v>2407194.9430000032</v>
      </c>
      <c r="E45" s="209">
        <v>114757.27099999998</v>
      </c>
      <c r="F45" s="209">
        <v>240107.92500000002</v>
      </c>
      <c r="G45" s="210">
        <v>189055.97799999994</v>
      </c>
    </row>
    <row r="46" spans="1:21" x14ac:dyDescent="0.3">
      <c r="A46" s="268" t="s">
        <v>85</v>
      </c>
      <c r="B46" s="260">
        <f>C46+D46+E46+F46+G46</f>
        <v>5428722.3649999974</v>
      </c>
      <c r="C46" s="261">
        <v>3239048.0719999983</v>
      </c>
      <c r="D46" s="261">
        <v>1964652.0679999981</v>
      </c>
      <c r="E46" s="261">
        <v>66907.792000000132</v>
      </c>
      <c r="F46" s="261">
        <v>4257.9940000000006</v>
      </c>
      <c r="G46" s="262">
        <v>153856.43900000001</v>
      </c>
    </row>
    <row r="47" spans="1:21" ht="14.55" x14ac:dyDescent="0.35">
      <c r="A47" s="1"/>
      <c r="B47" s="14"/>
      <c r="C47" s="14"/>
      <c r="D47" s="14"/>
      <c r="E47" s="14"/>
      <c r="F47" s="14"/>
      <c r="G47" s="14"/>
    </row>
    <row r="48" spans="1:21" x14ac:dyDescent="0.3">
      <c r="A48" s="1"/>
      <c r="B48" s="14"/>
      <c r="C48" s="14"/>
      <c r="D48" s="14"/>
      <c r="E48" s="14"/>
      <c r="F48" s="14"/>
      <c r="G48" s="14"/>
    </row>
  </sheetData>
  <mergeCells count="9">
    <mergeCell ref="D4:E4"/>
    <mergeCell ref="F4:G4"/>
    <mergeCell ref="H4:I4"/>
    <mergeCell ref="A2:M2"/>
    <mergeCell ref="J4:K4"/>
    <mergeCell ref="L4:M4"/>
    <mergeCell ref="A3:A5"/>
    <mergeCell ref="B3:M3"/>
    <mergeCell ref="B4:C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6"/>
  <sheetViews>
    <sheetView zoomScaleNormal="100" workbookViewId="0"/>
  </sheetViews>
  <sheetFormatPr defaultRowHeight="14.4" x14ac:dyDescent="0.3"/>
  <cols>
    <col min="1" max="1" width="9" customWidth="1"/>
    <col min="2" max="3" width="11.21875" customWidth="1"/>
    <col min="4" max="5" width="9.21875" customWidth="1"/>
    <col min="6" max="6" width="10.21875" customWidth="1"/>
    <col min="7" max="7" width="9.21875" customWidth="1"/>
    <col min="8" max="8" width="16.44140625" customWidth="1"/>
    <col min="9" max="9" width="11.109375" customWidth="1"/>
    <col min="10" max="10" width="11.5546875" customWidth="1"/>
    <col min="11" max="11" width="11.44140625" customWidth="1"/>
    <col min="12" max="13" width="10.44140625" customWidth="1"/>
    <col min="14" max="14" width="9.21875" customWidth="1"/>
    <col min="16" max="16" width="17.109375" customWidth="1"/>
    <col min="17" max="22" width="7.6640625" customWidth="1"/>
  </cols>
  <sheetData>
    <row r="1" spans="1:19" ht="14.55" x14ac:dyDescent="0.35">
      <c r="A1" s="181" t="s">
        <v>169</v>
      </c>
      <c r="B1" s="86"/>
      <c r="C1" s="86"/>
      <c r="D1" s="86"/>
      <c r="E1" s="86"/>
      <c r="F1" s="86"/>
      <c r="G1" s="86"/>
      <c r="H1" s="86"/>
      <c r="I1" s="4"/>
      <c r="J1" s="4"/>
      <c r="K1" s="4"/>
      <c r="L1" s="4"/>
      <c r="M1" s="4"/>
      <c r="N1" s="4"/>
    </row>
    <row r="2" spans="1:19" ht="14.55" customHeight="1" x14ac:dyDescent="0.3">
      <c r="A2" s="514" t="s">
        <v>21</v>
      </c>
      <c r="B2" s="515"/>
      <c r="C2" s="515"/>
      <c r="D2" s="516"/>
      <c r="E2" s="516"/>
      <c r="F2" s="517"/>
      <c r="I2" s="7"/>
      <c r="J2" s="8"/>
      <c r="K2" s="8"/>
      <c r="L2" s="8"/>
      <c r="M2" s="8"/>
      <c r="N2" s="8"/>
    </row>
    <row r="3" spans="1:19" ht="14.55" customHeight="1" x14ac:dyDescent="0.3">
      <c r="A3" s="270" t="s">
        <v>0</v>
      </c>
      <c r="B3" s="271" t="s">
        <v>2</v>
      </c>
      <c r="C3" s="271" t="s">
        <v>19</v>
      </c>
      <c r="D3" s="271" t="s">
        <v>20</v>
      </c>
      <c r="E3" s="271" t="s">
        <v>18</v>
      </c>
      <c r="F3" s="272" t="s">
        <v>7</v>
      </c>
      <c r="I3" s="10"/>
      <c r="J3" s="11"/>
      <c r="K3" s="11"/>
      <c r="L3" s="11"/>
      <c r="M3" s="11"/>
      <c r="N3" s="11"/>
    </row>
    <row r="4" spans="1:19" ht="14.55" customHeight="1" x14ac:dyDescent="0.35">
      <c r="A4" s="273">
        <v>2000</v>
      </c>
      <c r="B4" s="274">
        <f>SUM(C4:F4)</f>
        <v>5150653</v>
      </c>
      <c r="C4" s="274">
        <v>3789373</v>
      </c>
      <c r="D4" s="274">
        <v>668413</v>
      </c>
      <c r="E4" s="274">
        <v>692867</v>
      </c>
      <c r="F4" s="275"/>
      <c r="H4" s="2"/>
      <c r="I4" s="4"/>
      <c r="J4" s="4"/>
      <c r="K4" s="4"/>
      <c r="L4" s="4"/>
      <c r="M4" s="4"/>
      <c r="N4" s="4"/>
      <c r="P4" s="2"/>
      <c r="Q4" s="2"/>
      <c r="R4" s="2"/>
      <c r="S4" s="5"/>
    </row>
    <row r="5" spans="1:19" ht="14.55" customHeight="1" x14ac:dyDescent="0.35">
      <c r="A5" s="273">
        <v>2001</v>
      </c>
      <c r="B5" s="274">
        <f t="shared" ref="B5:B20" si="0">SUM(C5:F5)</f>
        <v>4752271.8695630003</v>
      </c>
      <c r="C5" s="274">
        <v>3305638</v>
      </c>
      <c r="D5" s="274">
        <v>740091</v>
      </c>
      <c r="E5" s="274">
        <v>706542.86956299993</v>
      </c>
      <c r="F5" s="276"/>
      <c r="H5" s="6"/>
      <c r="I5" s="7"/>
      <c r="J5" s="8"/>
      <c r="K5" s="8"/>
      <c r="L5" s="8"/>
      <c r="M5" s="8"/>
      <c r="N5" s="8"/>
      <c r="P5" s="2"/>
      <c r="Q5" s="2"/>
      <c r="R5" s="2"/>
      <c r="S5" s="5"/>
    </row>
    <row r="6" spans="1:19" ht="14.55" customHeight="1" x14ac:dyDescent="0.35">
      <c r="A6" s="277">
        <v>2002</v>
      </c>
      <c r="B6" s="274">
        <f t="shared" si="0"/>
        <v>5338966</v>
      </c>
      <c r="C6" s="274">
        <v>4092246</v>
      </c>
      <c r="D6" s="274">
        <v>761280</v>
      </c>
      <c r="E6" s="274">
        <v>485440</v>
      </c>
      <c r="F6" s="276"/>
      <c r="H6" s="2"/>
      <c r="I6" s="2"/>
      <c r="J6" s="4"/>
      <c r="K6" s="4"/>
      <c r="L6" s="4"/>
      <c r="M6" s="4"/>
      <c r="N6" s="4"/>
      <c r="P6" s="2"/>
      <c r="Q6" s="2"/>
      <c r="R6" s="2"/>
      <c r="S6" s="5"/>
    </row>
    <row r="7" spans="1:19" s="9" customFormat="1" ht="14.55" customHeight="1" x14ac:dyDescent="0.35">
      <c r="A7" s="277">
        <v>2003</v>
      </c>
      <c r="B7" s="274">
        <f t="shared" si="0"/>
        <v>5735302</v>
      </c>
      <c r="C7" s="274">
        <v>4261754</v>
      </c>
      <c r="D7" s="274">
        <v>740172</v>
      </c>
      <c r="E7" s="274">
        <v>733376</v>
      </c>
      <c r="F7" s="278"/>
      <c r="H7" s="10"/>
      <c r="I7" s="10"/>
      <c r="J7" s="11"/>
      <c r="K7" s="11"/>
      <c r="L7" s="11"/>
      <c r="M7" s="11"/>
      <c r="N7" s="11"/>
      <c r="P7" s="2"/>
      <c r="Q7" s="2"/>
      <c r="R7" s="2"/>
      <c r="S7" s="5"/>
    </row>
    <row r="8" spans="1:19" ht="14.55" customHeight="1" x14ac:dyDescent="0.35">
      <c r="A8" s="277">
        <v>2004</v>
      </c>
      <c r="B8" s="274">
        <f t="shared" si="0"/>
        <v>5930476</v>
      </c>
      <c r="C8" s="274">
        <v>4608450</v>
      </c>
      <c r="D8" s="274">
        <v>744176</v>
      </c>
      <c r="E8" s="274">
        <v>577850</v>
      </c>
      <c r="F8" s="276"/>
      <c r="H8" s="2"/>
      <c r="I8" s="2"/>
      <c r="J8" s="12"/>
      <c r="K8" s="12"/>
      <c r="L8" s="12"/>
      <c r="M8" s="12"/>
      <c r="N8" s="12"/>
      <c r="P8" s="2"/>
      <c r="Q8" s="2"/>
      <c r="R8" s="2"/>
      <c r="S8" s="5"/>
    </row>
    <row r="9" spans="1:19" ht="14.55" customHeight="1" x14ac:dyDescent="0.35">
      <c r="A9" s="273">
        <v>2005</v>
      </c>
      <c r="B9" s="274">
        <f t="shared" si="0"/>
        <v>6220961</v>
      </c>
      <c r="C9" s="274">
        <v>4687132</v>
      </c>
      <c r="D9" s="274">
        <v>754277</v>
      </c>
      <c r="E9" s="274">
        <v>779552</v>
      </c>
      <c r="F9" s="276"/>
      <c r="H9" s="2"/>
      <c r="I9" s="2"/>
      <c r="J9" s="2"/>
      <c r="K9" s="1"/>
      <c r="L9" s="1"/>
      <c r="M9" s="1"/>
      <c r="N9" s="1"/>
      <c r="P9" s="2"/>
      <c r="Q9" s="2"/>
      <c r="R9" s="2"/>
      <c r="S9" s="5"/>
    </row>
    <row r="10" spans="1:19" ht="14.55" customHeight="1" x14ac:dyDescent="0.45">
      <c r="A10" s="273">
        <v>2006</v>
      </c>
      <c r="B10" s="274">
        <f t="shared" si="0"/>
        <v>6390985</v>
      </c>
      <c r="C10" s="274">
        <v>4847506</v>
      </c>
      <c r="D10" s="274">
        <v>743744</v>
      </c>
      <c r="E10" s="274">
        <v>799735</v>
      </c>
      <c r="F10" s="276"/>
      <c r="H10" s="2"/>
      <c r="I10" s="2"/>
      <c r="J10" s="12"/>
      <c r="K10" s="12"/>
      <c r="L10" s="12"/>
      <c r="M10" s="12"/>
      <c r="N10" s="12"/>
      <c r="P10" s="2"/>
      <c r="Q10" s="2"/>
      <c r="R10" s="2"/>
      <c r="S10" s="5"/>
    </row>
    <row r="11" spans="1:19" ht="14.55" customHeight="1" x14ac:dyDescent="0.45">
      <c r="A11" s="273">
        <v>2007</v>
      </c>
      <c r="B11" s="274">
        <f t="shared" si="0"/>
        <v>6540551</v>
      </c>
      <c r="C11" s="274">
        <v>4966125</v>
      </c>
      <c r="D11" s="274">
        <v>693475</v>
      </c>
      <c r="E11" s="274">
        <v>880951</v>
      </c>
      <c r="F11" s="276"/>
      <c r="H11" s="97"/>
      <c r="I11" s="2"/>
      <c r="J11" s="12"/>
      <c r="K11" s="12"/>
      <c r="L11" s="12"/>
      <c r="M11" s="12"/>
      <c r="N11" s="12"/>
      <c r="P11" s="2"/>
      <c r="Q11" s="2"/>
      <c r="R11" s="2"/>
      <c r="S11" s="5"/>
    </row>
    <row r="12" spans="1:19" ht="14.55" customHeight="1" x14ac:dyDescent="0.45">
      <c r="A12" s="273">
        <v>2008</v>
      </c>
      <c r="B12" s="274">
        <f t="shared" si="0"/>
        <v>6688471</v>
      </c>
      <c r="C12" s="274">
        <v>5181282</v>
      </c>
      <c r="D12" s="274">
        <v>661467</v>
      </c>
      <c r="E12" s="274">
        <v>845722</v>
      </c>
      <c r="F12" s="276"/>
      <c r="H12" s="97"/>
      <c r="I12" s="2"/>
      <c r="J12" s="2"/>
      <c r="K12" s="2"/>
      <c r="L12" s="2"/>
      <c r="M12" s="2"/>
      <c r="N12" s="2"/>
      <c r="P12" s="2"/>
      <c r="Q12" s="2"/>
      <c r="R12" s="2"/>
      <c r="S12" s="5"/>
    </row>
    <row r="13" spans="1:19" ht="14.55" customHeight="1" x14ac:dyDescent="0.45">
      <c r="A13" s="273">
        <v>2009</v>
      </c>
      <c r="B13" s="274">
        <f t="shared" si="0"/>
        <v>6550054</v>
      </c>
      <c r="C13" s="274">
        <v>5074444</v>
      </c>
      <c r="D13" s="274">
        <v>640968</v>
      </c>
      <c r="E13" s="274">
        <v>834642</v>
      </c>
      <c r="F13" s="276"/>
      <c r="P13" s="2"/>
      <c r="Q13" s="2"/>
      <c r="R13" s="2"/>
      <c r="S13" s="5"/>
    </row>
    <row r="14" spans="1:19" ht="14.55" customHeight="1" x14ac:dyDescent="0.45">
      <c r="A14" s="273">
        <v>2010</v>
      </c>
      <c r="B14" s="274">
        <f t="shared" si="0"/>
        <v>6802843</v>
      </c>
      <c r="C14" s="274">
        <v>5396525</v>
      </c>
      <c r="D14" s="274">
        <v>591925</v>
      </c>
      <c r="E14" s="274">
        <v>814393</v>
      </c>
      <c r="F14" s="276"/>
      <c r="P14" s="2"/>
      <c r="Q14" s="2"/>
      <c r="R14" s="2"/>
      <c r="S14" s="5"/>
    </row>
    <row r="15" spans="1:19" ht="14.55" customHeight="1" x14ac:dyDescent="0.45">
      <c r="A15" s="273">
        <v>2011</v>
      </c>
      <c r="B15" s="274">
        <f t="shared" si="0"/>
        <v>7010387</v>
      </c>
      <c r="C15" s="274">
        <v>5639662</v>
      </c>
      <c r="D15" s="274">
        <v>562007</v>
      </c>
      <c r="E15" s="274">
        <v>808718</v>
      </c>
      <c r="F15" s="276"/>
      <c r="P15" s="2"/>
      <c r="Q15" s="2"/>
      <c r="R15" s="2"/>
      <c r="S15" s="5"/>
    </row>
    <row r="16" spans="1:19" ht="14.55" customHeight="1" x14ac:dyDescent="0.45">
      <c r="A16" s="279">
        <v>2012</v>
      </c>
      <c r="B16" s="274">
        <f t="shared" si="0"/>
        <v>7055485</v>
      </c>
      <c r="C16" s="274">
        <v>5780917</v>
      </c>
      <c r="D16" s="274">
        <v>490941</v>
      </c>
      <c r="E16" s="274">
        <v>783627</v>
      </c>
      <c r="F16" s="276"/>
      <c r="P16" s="2"/>
      <c r="Q16" s="2"/>
      <c r="R16" s="2"/>
      <c r="S16" s="5"/>
    </row>
    <row r="17" spans="1:19" ht="14.55" customHeight="1" x14ac:dyDescent="0.45">
      <c r="A17" s="279">
        <v>2013</v>
      </c>
      <c r="B17" s="274">
        <f t="shared" si="0"/>
        <v>7312430</v>
      </c>
      <c r="C17" s="274">
        <v>6023252</v>
      </c>
      <c r="D17" s="274">
        <v>503860</v>
      </c>
      <c r="E17" s="274">
        <v>785318</v>
      </c>
      <c r="F17" s="276"/>
      <c r="P17" s="2"/>
      <c r="Q17" s="2"/>
      <c r="R17" s="2"/>
      <c r="S17" s="5"/>
    </row>
    <row r="18" spans="1:19" ht="14.55" customHeight="1" x14ac:dyDescent="0.45">
      <c r="A18" s="279">
        <v>2014</v>
      </c>
      <c r="B18" s="274">
        <f t="shared" si="0"/>
        <v>7750074</v>
      </c>
      <c r="C18" s="274">
        <v>6418305</v>
      </c>
      <c r="D18" s="274">
        <v>496726</v>
      </c>
      <c r="E18" s="274">
        <v>835043</v>
      </c>
      <c r="F18" s="280"/>
      <c r="P18" s="2"/>
      <c r="Q18" s="2"/>
      <c r="R18" s="2"/>
      <c r="S18" s="5"/>
    </row>
    <row r="19" spans="1:19" ht="14.55" customHeight="1" x14ac:dyDescent="0.35">
      <c r="A19" s="279">
        <v>2015</v>
      </c>
      <c r="B19" s="274">
        <f t="shared" si="0"/>
        <v>7738611</v>
      </c>
      <c r="C19" s="274">
        <v>6423051</v>
      </c>
      <c r="D19" s="274">
        <v>441230</v>
      </c>
      <c r="E19" s="274">
        <v>872620</v>
      </c>
      <c r="F19" s="281">
        <v>1710</v>
      </c>
      <c r="P19" s="2"/>
      <c r="Q19" s="2"/>
      <c r="R19" s="2"/>
    </row>
    <row r="20" spans="1:19" ht="14.55" customHeight="1" x14ac:dyDescent="0.35">
      <c r="A20" s="279">
        <v>2016</v>
      </c>
      <c r="B20" s="274">
        <f t="shared" si="0"/>
        <v>8295745</v>
      </c>
      <c r="C20" s="274">
        <v>6831157</v>
      </c>
      <c r="D20" s="274">
        <v>457625</v>
      </c>
      <c r="E20" s="274">
        <v>1000747</v>
      </c>
      <c r="F20" s="281">
        <v>6216</v>
      </c>
      <c r="P20" s="2"/>
      <c r="Q20" s="2"/>
      <c r="R20" s="2"/>
    </row>
    <row r="21" spans="1:19" ht="14.55" customHeight="1" x14ac:dyDescent="0.35">
      <c r="A21" s="282">
        <v>2017</v>
      </c>
      <c r="B21" s="283">
        <f>SUM(C21:F21)</f>
        <v>9847850</v>
      </c>
      <c r="C21" s="283">
        <v>8157750</v>
      </c>
      <c r="D21" s="283">
        <v>485984</v>
      </c>
      <c r="E21" s="283">
        <v>1194275</v>
      </c>
      <c r="F21" s="284">
        <v>9841</v>
      </c>
      <c r="P21" s="2"/>
      <c r="Q21" s="2"/>
      <c r="R21" s="2"/>
    </row>
    <row r="22" spans="1:19" ht="14.55" customHeight="1" x14ac:dyDescent="0.35">
      <c r="A22" s="204" t="s">
        <v>157</v>
      </c>
      <c r="B22" s="14">
        <f>SUM(B4:B21)</f>
        <v>121112115.869563</v>
      </c>
      <c r="C22" s="14">
        <f>SUM(C4:C21)</f>
        <v>95484569</v>
      </c>
      <c r="D22" s="14">
        <f>SUM(D4:D21)</f>
        <v>11178361</v>
      </c>
      <c r="E22" s="14">
        <f>SUM(E4:E21)</f>
        <v>14431418.869563</v>
      </c>
      <c r="F22" s="14">
        <f>SUM(F4:F21)</f>
        <v>17767</v>
      </c>
    </row>
    <row r="23" spans="1:19" ht="14.55" customHeight="1" x14ac:dyDescent="0.35">
      <c r="A23" s="1"/>
      <c r="B23" s="14"/>
      <c r="C23" s="14"/>
      <c r="D23" s="14"/>
      <c r="E23" s="14"/>
      <c r="F23" s="14"/>
      <c r="H23" s="16"/>
      <c r="I23" s="16"/>
      <c r="J23" s="16"/>
      <c r="K23" s="16"/>
      <c r="L23" s="16"/>
    </row>
    <row r="24" spans="1:19" ht="14.55" customHeight="1" x14ac:dyDescent="0.3">
      <c r="A24" s="514" t="s">
        <v>22</v>
      </c>
      <c r="B24" s="516"/>
      <c r="C24" s="516"/>
      <c r="D24" s="516"/>
      <c r="E24" s="516"/>
      <c r="F24" s="517"/>
    </row>
    <row r="25" spans="1:19" ht="14.55" customHeight="1" x14ac:dyDescent="0.3">
      <c r="A25" s="270" t="s">
        <v>0</v>
      </c>
      <c r="B25" s="271" t="s">
        <v>2</v>
      </c>
      <c r="C25" s="271" t="s">
        <v>19</v>
      </c>
      <c r="D25" s="271" t="s">
        <v>20</v>
      </c>
      <c r="E25" s="271" t="s">
        <v>18</v>
      </c>
      <c r="F25" s="272" t="s">
        <v>7</v>
      </c>
    </row>
    <row r="26" spans="1:19" ht="14.55" customHeight="1" x14ac:dyDescent="0.35">
      <c r="A26" s="273">
        <v>2000</v>
      </c>
      <c r="B26" s="274">
        <f>SUM(C26:F26)</f>
        <v>4867721</v>
      </c>
      <c r="C26" s="274">
        <v>4439530</v>
      </c>
      <c r="D26" s="274">
        <v>409363</v>
      </c>
      <c r="E26" s="274">
        <v>18828</v>
      </c>
      <c r="F26" s="275"/>
      <c r="H26" s="163"/>
    </row>
    <row r="27" spans="1:19" ht="14.55" customHeight="1" x14ac:dyDescent="0.35">
      <c r="A27" s="273">
        <v>2001</v>
      </c>
      <c r="B27" s="274">
        <f t="shared" ref="B27:B42" si="1">SUM(C27:F27)</f>
        <v>5401152.2971999999</v>
      </c>
      <c r="C27" s="274">
        <v>4902127</v>
      </c>
      <c r="D27" s="274">
        <v>446558</v>
      </c>
      <c r="E27" s="274">
        <v>52467.297200000001</v>
      </c>
      <c r="F27" s="276"/>
      <c r="I27" s="162"/>
    </row>
    <row r="28" spans="1:19" ht="14.55" customHeight="1" x14ac:dyDescent="0.35">
      <c r="A28" s="277">
        <v>2002</v>
      </c>
      <c r="B28" s="274">
        <f t="shared" si="1"/>
        <v>4581960</v>
      </c>
      <c r="C28" s="274">
        <v>4111019</v>
      </c>
      <c r="D28" s="274">
        <v>441559</v>
      </c>
      <c r="E28" s="274">
        <v>29382</v>
      </c>
      <c r="F28" s="276"/>
      <c r="H28" s="16"/>
    </row>
    <row r="29" spans="1:19" s="9" customFormat="1" ht="14.55" customHeight="1" x14ac:dyDescent="0.35">
      <c r="A29" s="277">
        <v>2003</v>
      </c>
      <c r="B29" s="274">
        <f t="shared" si="1"/>
        <v>4646585</v>
      </c>
      <c r="C29" s="274">
        <v>4141458</v>
      </c>
      <c r="D29" s="274">
        <v>468046</v>
      </c>
      <c r="E29" s="274">
        <v>37081</v>
      </c>
      <c r="F29" s="285"/>
      <c r="H29" s="16"/>
    </row>
    <row r="30" spans="1:19" ht="14.55" customHeight="1" x14ac:dyDescent="0.35">
      <c r="A30" s="277">
        <v>2004</v>
      </c>
      <c r="B30" s="274">
        <f t="shared" si="1"/>
        <v>4907915</v>
      </c>
      <c r="C30" s="274">
        <v>4401529</v>
      </c>
      <c r="D30" s="274">
        <v>469048</v>
      </c>
      <c r="E30" s="274">
        <v>37338</v>
      </c>
      <c r="F30" s="276"/>
      <c r="H30" s="16"/>
    </row>
    <row r="31" spans="1:19" ht="14.55" customHeight="1" x14ac:dyDescent="0.35">
      <c r="A31" s="273">
        <v>2005</v>
      </c>
      <c r="B31" s="274">
        <f t="shared" si="1"/>
        <v>5252564</v>
      </c>
      <c r="C31" s="274">
        <v>4715810</v>
      </c>
      <c r="D31" s="274">
        <v>475427</v>
      </c>
      <c r="E31" s="274">
        <v>61327</v>
      </c>
      <c r="F31" s="276"/>
    </row>
    <row r="32" spans="1:19" ht="14.55" customHeight="1" x14ac:dyDescent="0.35">
      <c r="A32" s="273">
        <v>2006</v>
      </c>
      <c r="B32" s="274">
        <f t="shared" si="1"/>
        <v>6002422</v>
      </c>
      <c r="C32" s="274">
        <v>5436636</v>
      </c>
      <c r="D32" s="274">
        <v>508165</v>
      </c>
      <c r="E32" s="274">
        <v>57621</v>
      </c>
      <c r="F32" s="276"/>
    </row>
    <row r="33" spans="1:22" ht="14.55" customHeight="1" x14ac:dyDescent="0.35">
      <c r="A33" s="273">
        <v>2007</v>
      </c>
      <c r="B33" s="274">
        <f t="shared" si="1"/>
        <v>6992064</v>
      </c>
      <c r="C33" s="274">
        <v>6361501</v>
      </c>
      <c r="D33" s="274">
        <v>581368</v>
      </c>
      <c r="E33" s="274">
        <v>49195</v>
      </c>
      <c r="F33" s="276"/>
    </row>
    <row r="34" spans="1:22" ht="14.55" customHeight="1" x14ac:dyDescent="0.35">
      <c r="A34" s="273">
        <v>2008</v>
      </c>
      <c r="B34" s="274">
        <f t="shared" si="1"/>
        <v>7236284</v>
      </c>
      <c r="C34" s="274">
        <v>6565164</v>
      </c>
      <c r="D34" s="274">
        <v>625267</v>
      </c>
      <c r="E34" s="274">
        <v>45853</v>
      </c>
      <c r="F34" s="276"/>
    </row>
    <row r="35" spans="1:22" ht="14.55" customHeight="1" x14ac:dyDescent="0.35">
      <c r="A35" s="273">
        <v>2009</v>
      </c>
      <c r="B35" s="274">
        <f t="shared" si="1"/>
        <v>6960828</v>
      </c>
      <c r="C35" s="274">
        <v>6335154</v>
      </c>
      <c r="D35" s="274">
        <v>585892</v>
      </c>
      <c r="E35" s="274">
        <v>39782</v>
      </c>
      <c r="F35" s="276"/>
      <c r="H35" s="16"/>
    </row>
    <row r="36" spans="1:22" ht="14.55" customHeight="1" x14ac:dyDescent="0.35">
      <c r="A36" s="273">
        <v>2010</v>
      </c>
      <c r="B36" s="274">
        <f t="shared" si="1"/>
        <v>7497422</v>
      </c>
      <c r="C36" s="274">
        <v>6892533</v>
      </c>
      <c r="D36" s="274">
        <v>572193</v>
      </c>
      <c r="E36" s="274">
        <v>32696</v>
      </c>
      <c r="F36" s="276"/>
      <c r="H36" s="16"/>
    </row>
    <row r="37" spans="1:22" ht="14.55" customHeight="1" x14ac:dyDescent="0.35">
      <c r="A37" s="273">
        <v>2011</v>
      </c>
      <c r="B37" s="274">
        <f t="shared" si="1"/>
        <v>8229701</v>
      </c>
      <c r="C37" s="274">
        <v>7549730</v>
      </c>
      <c r="D37" s="274">
        <v>641377</v>
      </c>
      <c r="E37" s="274">
        <v>38594</v>
      </c>
      <c r="F37" s="276"/>
      <c r="H37" s="16"/>
    </row>
    <row r="38" spans="1:22" ht="14.55" customHeight="1" x14ac:dyDescent="0.35">
      <c r="A38" s="279">
        <v>2012</v>
      </c>
      <c r="B38" s="274">
        <f t="shared" si="1"/>
        <v>8395788</v>
      </c>
      <c r="C38" s="274">
        <v>7719193</v>
      </c>
      <c r="D38" s="274">
        <v>649729</v>
      </c>
      <c r="E38" s="274">
        <v>26866</v>
      </c>
      <c r="F38" s="276"/>
    </row>
    <row r="39" spans="1:22" ht="14.55" customHeight="1" x14ac:dyDescent="0.35">
      <c r="A39" s="279">
        <v>2013</v>
      </c>
      <c r="B39" s="274">
        <f t="shared" si="1"/>
        <v>8888509</v>
      </c>
      <c r="C39" s="274">
        <v>8131748</v>
      </c>
      <c r="D39" s="274">
        <v>721706</v>
      </c>
      <c r="E39" s="274">
        <v>35055</v>
      </c>
      <c r="F39" s="276"/>
      <c r="I39" s="161"/>
    </row>
    <row r="40" spans="1:22" ht="14.55" customHeight="1" x14ac:dyDescent="0.35">
      <c r="A40" s="279">
        <v>2014</v>
      </c>
      <c r="B40" s="274">
        <f t="shared" si="1"/>
        <v>9941232</v>
      </c>
      <c r="C40" s="274">
        <v>9136518</v>
      </c>
      <c r="D40" s="274">
        <v>776097</v>
      </c>
      <c r="E40" s="274">
        <v>28617</v>
      </c>
      <c r="F40" s="286"/>
    </row>
    <row r="41" spans="1:22" ht="14.55" customHeight="1" x14ac:dyDescent="0.35">
      <c r="A41" s="279">
        <v>2015</v>
      </c>
      <c r="B41" s="274">
        <f t="shared" si="1"/>
        <v>11886272</v>
      </c>
      <c r="C41" s="274">
        <v>10789632</v>
      </c>
      <c r="D41" s="274">
        <v>911579</v>
      </c>
      <c r="E41" s="274">
        <v>184731</v>
      </c>
      <c r="F41" s="287">
        <v>330</v>
      </c>
    </row>
    <row r="42" spans="1:22" ht="14.55" customHeight="1" x14ac:dyDescent="0.35">
      <c r="A42" s="279">
        <v>2016</v>
      </c>
      <c r="B42" s="274">
        <f t="shared" si="1"/>
        <v>14135896</v>
      </c>
      <c r="C42" s="274">
        <v>12787474</v>
      </c>
      <c r="D42" s="274">
        <v>1092107</v>
      </c>
      <c r="E42" s="274">
        <v>256006</v>
      </c>
      <c r="F42" s="287">
        <v>309</v>
      </c>
    </row>
    <row r="43" spans="1:22" ht="14.55" customHeight="1" x14ac:dyDescent="0.35">
      <c r="A43" s="282">
        <v>2017</v>
      </c>
      <c r="B43" s="283">
        <f t="shared" ref="B43" si="2">SUM(C43:F43)</f>
        <v>16286342</v>
      </c>
      <c r="C43" s="283">
        <v>14784640</v>
      </c>
      <c r="D43" s="283">
        <v>1192750</v>
      </c>
      <c r="E43" s="283">
        <v>308256</v>
      </c>
      <c r="F43" s="484">
        <v>696</v>
      </c>
    </row>
    <row r="44" spans="1:22" ht="14.55" customHeight="1" x14ac:dyDescent="0.3">
      <c r="A44" s="204" t="s">
        <v>157</v>
      </c>
      <c r="B44" s="14">
        <f>SUM(B26:B43)</f>
        <v>142110657.29719999</v>
      </c>
      <c r="C44" s="14">
        <f>SUM(C26:C43)</f>
        <v>129201396</v>
      </c>
      <c r="D44" s="14">
        <f>SUM(D26:D43)</f>
        <v>11568231</v>
      </c>
      <c r="E44" s="14">
        <f>SUM(E26:E43)</f>
        <v>1339695.2971999999</v>
      </c>
      <c r="F44" s="14">
        <f>SUM(F26:F43)</f>
        <v>1335</v>
      </c>
      <c r="H44" s="1"/>
      <c r="I44" s="1"/>
      <c r="J44" s="1"/>
      <c r="K44" s="1"/>
      <c r="L44" s="1"/>
      <c r="M44" s="1"/>
      <c r="N44" s="1"/>
      <c r="P44" s="1"/>
      <c r="Q44" s="513" t="s">
        <v>163</v>
      </c>
      <c r="R44" s="513"/>
      <c r="S44" s="513"/>
      <c r="T44" s="513"/>
      <c r="U44" s="513"/>
      <c r="V44" s="513"/>
    </row>
    <row r="45" spans="1:22" ht="14.55" customHeight="1" x14ac:dyDescent="0.3">
      <c r="A45" s="1"/>
      <c r="B45" s="14"/>
      <c r="C45" s="14"/>
      <c r="D45" s="14"/>
      <c r="E45" s="14"/>
      <c r="F45" s="14"/>
      <c r="H45" s="1"/>
      <c r="I45" s="518" t="s">
        <v>161</v>
      </c>
      <c r="J45" s="519"/>
      <c r="K45" s="518"/>
      <c r="L45" s="518"/>
      <c r="M45" s="518"/>
      <c r="N45" s="520"/>
      <c r="P45" s="1"/>
      <c r="Q45" s="509" t="s">
        <v>161</v>
      </c>
      <c r="R45" s="510"/>
      <c r="S45" s="511"/>
      <c r="T45" s="511"/>
      <c r="U45" s="511"/>
      <c r="V45" s="512"/>
    </row>
    <row r="46" spans="1:22" ht="14.55" customHeight="1" x14ac:dyDescent="0.3">
      <c r="A46" s="514" t="s">
        <v>24</v>
      </c>
      <c r="B46" s="516"/>
      <c r="C46" s="516"/>
      <c r="D46" s="516"/>
      <c r="E46" s="516"/>
      <c r="F46" s="517"/>
      <c r="H46" s="1"/>
      <c r="I46" s="221" t="s">
        <v>23</v>
      </c>
      <c r="J46" s="222" t="s">
        <v>2</v>
      </c>
      <c r="K46" s="222" t="s">
        <v>19</v>
      </c>
      <c r="L46" s="222" t="s">
        <v>20</v>
      </c>
      <c r="M46" s="222" t="s">
        <v>18</v>
      </c>
      <c r="N46" s="223" t="s">
        <v>7</v>
      </c>
      <c r="P46" s="1"/>
      <c r="Q46" s="224" t="s">
        <v>23</v>
      </c>
      <c r="R46" s="225" t="s">
        <v>2</v>
      </c>
      <c r="S46" s="225" t="s">
        <v>19</v>
      </c>
      <c r="T46" s="225" t="s">
        <v>20</v>
      </c>
      <c r="U46" s="225" t="s">
        <v>18</v>
      </c>
      <c r="V46" s="226" t="s">
        <v>7</v>
      </c>
    </row>
    <row r="47" spans="1:22" ht="14.55" customHeight="1" x14ac:dyDescent="0.3">
      <c r="A47" s="270" t="s">
        <v>0</v>
      </c>
      <c r="B47" s="271" t="s">
        <v>2</v>
      </c>
      <c r="C47" s="271" t="s">
        <v>19</v>
      </c>
      <c r="D47" s="271" t="s">
        <v>20</v>
      </c>
      <c r="E47" s="271" t="s">
        <v>18</v>
      </c>
      <c r="F47" s="272" t="s">
        <v>7</v>
      </c>
      <c r="H47" s="20" t="s">
        <v>10</v>
      </c>
      <c r="I47" s="21" t="s">
        <v>157</v>
      </c>
      <c r="J47" s="17">
        <f>SUM(K47:N47)</f>
        <v>121112115.869563</v>
      </c>
      <c r="K47" s="17">
        <f>C22</f>
        <v>95484569</v>
      </c>
      <c r="L47" s="17">
        <f>D22</f>
        <v>11178361</v>
      </c>
      <c r="M47" s="17">
        <f>E22</f>
        <v>14431418.869563</v>
      </c>
      <c r="N47" s="17">
        <f>F22</f>
        <v>17767</v>
      </c>
      <c r="P47" s="20" t="s">
        <v>10</v>
      </c>
      <c r="Q47" s="21" t="s">
        <v>157</v>
      </c>
      <c r="R47" s="304">
        <f>SUM(S47:V47)</f>
        <v>1</v>
      </c>
      <c r="S47" s="304">
        <f>K47/$J$47</f>
        <v>0.78839815747944075</v>
      </c>
      <c r="T47" s="304">
        <f t="shared" ref="T47:V47" si="3">L47/$J$47</f>
        <v>9.2297627861105375E-2</v>
      </c>
      <c r="U47" s="304">
        <f>M47/$J$47</f>
        <v>0.11915751587649206</v>
      </c>
      <c r="V47" s="304">
        <f t="shared" si="3"/>
        <v>1.4669878296185454E-4</v>
      </c>
    </row>
    <row r="48" spans="1:22" ht="14.55" customHeight="1" x14ac:dyDescent="0.35">
      <c r="A48" s="273">
        <v>2000</v>
      </c>
      <c r="B48" s="288">
        <f>SUM(C48:F48)</f>
        <v>10018374</v>
      </c>
      <c r="C48" s="274">
        <f t="shared" ref="C48:F65" si="4">C4+C26</f>
        <v>8228903</v>
      </c>
      <c r="D48" s="274">
        <f t="shared" si="4"/>
        <v>1077776</v>
      </c>
      <c r="E48" s="274">
        <f t="shared" si="4"/>
        <v>711695</v>
      </c>
      <c r="F48" s="275"/>
      <c r="H48" s="20" t="s">
        <v>11</v>
      </c>
      <c r="I48" s="21" t="s">
        <v>157</v>
      </c>
      <c r="J48" s="17">
        <f>SUM(K48:N48)</f>
        <v>142110657.29719999</v>
      </c>
      <c r="K48" s="17">
        <f>C44</f>
        <v>129201396</v>
      </c>
      <c r="L48" s="17">
        <f t="shared" ref="L48:N48" si="5">D44</f>
        <v>11568231</v>
      </c>
      <c r="M48" s="17">
        <f t="shared" si="5"/>
        <v>1339695.2971999999</v>
      </c>
      <c r="N48" s="17">
        <f t="shared" si="5"/>
        <v>1335</v>
      </c>
      <c r="P48" s="20" t="s">
        <v>11</v>
      </c>
      <c r="Q48" s="21" t="s">
        <v>157</v>
      </c>
      <c r="R48" s="304">
        <f>SUM(S48:V48)</f>
        <v>0.99999999999999989</v>
      </c>
      <c r="S48" s="304">
        <f>K48/$J$48</f>
        <v>0.90916049828548395</v>
      </c>
      <c r="T48" s="304">
        <f t="shared" ref="T48:V48" si="6">L48/$J$48</f>
        <v>8.1402980043974005E-2</v>
      </c>
      <c r="U48" s="304">
        <f>M48/$J$48</f>
        <v>9.4271275826854958E-3</v>
      </c>
      <c r="V48" s="304">
        <f t="shared" si="6"/>
        <v>9.3940878565361723E-6</v>
      </c>
    </row>
    <row r="49" spans="1:22" ht="14.55" customHeight="1" x14ac:dyDescent="0.35">
      <c r="A49" s="273">
        <v>2001</v>
      </c>
      <c r="B49" s="288">
        <f t="shared" ref="B49:B64" si="7">SUM(C49:F49)</f>
        <v>10153424.166763</v>
      </c>
      <c r="C49" s="274">
        <f t="shared" si="4"/>
        <v>8207765</v>
      </c>
      <c r="D49" s="274">
        <f t="shared" si="4"/>
        <v>1186649</v>
      </c>
      <c r="E49" s="274">
        <f t="shared" si="4"/>
        <v>759010.16676299996</v>
      </c>
      <c r="F49" s="275"/>
      <c r="H49" s="20" t="s">
        <v>2</v>
      </c>
      <c r="I49" s="21" t="s">
        <v>157</v>
      </c>
      <c r="J49" s="22">
        <f>SUM(K49:N49)</f>
        <v>263222773.16676301</v>
      </c>
      <c r="K49" s="22">
        <f>SUM(K47:K48)</f>
        <v>224685965</v>
      </c>
      <c r="L49" s="22">
        <f t="shared" ref="L49:N49" si="8">SUM(L47:L48)</f>
        <v>22746592</v>
      </c>
      <c r="M49" s="22">
        <f t="shared" si="8"/>
        <v>15771114.166763</v>
      </c>
      <c r="N49" s="22">
        <f t="shared" si="8"/>
        <v>19102</v>
      </c>
      <c r="P49" s="20" t="s">
        <v>2</v>
      </c>
      <c r="Q49" s="21" t="s">
        <v>157</v>
      </c>
      <c r="R49" s="304">
        <f>SUM(S49:V49)</f>
        <v>0.99999999999999989</v>
      </c>
      <c r="S49" s="304">
        <f>K49/$J$49</f>
        <v>0.85359622306559213</v>
      </c>
      <c r="T49" s="304">
        <f t="shared" ref="T49:V49" si="9">L49/$J$49</f>
        <v>8.6415744832188404E-2</v>
      </c>
      <c r="U49" s="304">
        <f>M49/$J$49</f>
        <v>5.9915462393412736E-2</v>
      </c>
      <c r="V49" s="304">
        <f t="shared" si="9"/>
        <v>7.2569708806684654E-5</v>
      </c>
    </row>
    <row r="50" spans="1:22" ht="14.55" customHeight="1" x14ac:dyDescent="0.35">
      <c r="A50" s="273">
        <v>2002</v>
      </c>
      <c r="B50" s="288">
        <f t="shared" si="7"/>
        <v>9920926</v>
      </c>
      <c r="C50" s="274">
        <f t="shared" si="4"/>
        <v>8203265</v>
      </c>
      <c r="D50" s="274">
        <f t="shared" si="4"/>
        <v>1202839</v>
      </c>
      <c r="E50" s="274">
        <f t="shared" si="4"/>
        <v>514822</v>
      </c>
      <c r="F50" s="275"/>
      <c r="H50" s="1"/>
      <c r="I50" s="1"/>
      <c r="J50" s="22"/>
      <c r="K50" s="17"/>
      <c r="L50" s="17"/>
      <c r="M50" s="17"/>
      <c r="N50" s="17"/>
    </row>
    <row r="51" spans="1:22" s="15" customFormat="1" ht="14.55" customHeight="1" x14ac:dyDescent="0.35">
      <c r="A51" s="277">
        <v>2003</v>
      </c>
      <c r="B51" s="288">
        <f t="shared" si="7"/>
        <v>10381887</v>
      </c>
      <c r="C51" s="274">
        <f t="shared" si="4"/>
        <v>8403212</v>
      </c>
      <c r="D51" s="274">
        <f t="shared" si="4"/>
        <v>1208218</v>
      </c>
      <c r="E51" s="274">
        <f t="shared" si="4"/>
        <v>770457</v>
      </c>
      <c r="F51" s="275"/>
      <c r="H51" s="20" t="s">
        <v>10</v>
      </c>
      <c r="I51" s="204" t="s">
        <v>12</v>
      </c>
      <c r="J51" s="19">
        <f>J47/J49</f>
        <v>0.46011260504741069</v>
      </c>
      <c r="K51" s="19">
        <f t="shared" ref="K51:N51" si="10">K47/K49</f>
        <v>0.4249689961720573</v>
      </c>
      <c r="L51" s="19">
        <f t="shared" si="10"/>
        <v>0.49143014478828301</v>
      </c>
      <c r="M51" s="19">
        <f t="shared" si="10"/>
        <v>0.91505385839997566</v>
      </c>
      <c r="N51" s="19">
        <f t="shared" si="10"/>
        <v>0.93011203015391064</v>
      </c>
      <c r="P51"/>
      <c r="Q51"/>
      <c r="R51"/>
    </row>
    <row r="52" spans="1:22" ht="14.55" customHeight="1" x14ac:dyDescent="0.35">
      <c r="A52" s="273">
        <v>2004</v>
      </c>
      <c r="B52" s="288">
        <f t="shared" si="7"/>
        <v>10838391</v>
      </c>
      <c r="C52" s="274">
        <f t="shared" si="4"/>
        <v>9009979</v>
      </c>
      <c r="D52" s="274">
        <f t="shared" si="4"/>
        <v>1213224</v>
      </c>
      <c r="E52" s="274">
        <f t="shared" si="4"/>
        <v>615188</v>
      </c>
      <c r="F52" s="275"/>
      <c r="H52" s="20" t="s">
        <v>11</v>
      </c>
      <c r="I52" s="204" t="s">
        <v>12</v>
      </c>
      <c r="J52" s="19">
        <f>J48/J49</f>
        <v>0.53988739495258931</v>
      </c>
      <c r="K52" s="19">
        <f t="shared" ref="K52:N52" si="11">K48/K49</f>
        <v>0.5750310038279427</v>
      </c>
      <c r="L52" s="19">
        <f t="shared" si="11"/>
        <v>0.50856985521171694</v>
      </c>
      <c r="M52" s="19">
        <f t="shared" si="11"/>
        <v>8.4946141600024352E-2</v>
      </c>
      <c r="N52" s="19">
        <f t="shared" si="11"/>
        <v>6.9887969846089415E-2</v>
      </c>
    </row>
    <row r="53" spans="1:22" ht="14.55" customHeight="1" x14ac:dyDescent="0.35">
      <c r="A53" s="273">
        <v>2005</v>
      </c>
      <c r="B53" s="288">
        <f t="shared" si="7"/>
        <v>11473525</v>
      </c>
      <c r="C53" s="274">
        <f t="shared" si="4"/>
        <v>9402942</v>
      </c>
      <c r="D53" s="274">
        <f t="shared" si="4"/>
        <v>1229704</v>
      </c>
      <c r="E53" s="274">
        <f t="shared" si="4"/>
        <v>840879</v>
      </c>
      <c r="F53" s="275"/>
      <c r="H53" s="1"/>
      <c r="I53" s="1"/>
      <c r="J53" s="1"/>
      <c r="K53" s="95"/>
      <c r="L53" s="95"/>
      <c r="M53" s="95"/>
      <c r="N53" s="95"/>
    </row>
    <row r="54" spans="1:22" ht="14.55" customHeight="1" x14ac:dyDescent="0.35">
      <c r="A54" s="273">
        <v>2006</v>
      </c>
      <c r="B54" s="288">
        <f t="shared" si="7"/>
        <v>12393407</v>
      </c>
      <c r="C54" s="274">
        <f t="shared" si="4"/>
        <v>10284142</v>
      </c>
      <c r="D54" s="274">
        <f t="shared" si="4"/>
        <v>1251909</v>
      </c>
      <c r="E54" s="274">
        <f t="shared" si="4"/>
        <v>857356</v>
      </c>
      <c r="F54" s="275"/>
      <c r="H54" s="20"/>
      <c r="I54" s="1"/>
      <c r="J54" s="14"/>
      <c r="K54" s="14"/>
      <c r="L54" s="14"/>
      <c r="M54" s="14"/>
      <c r="N54" s="14"/>
    </row>
    <row r="55" spans="1:22" ht="14.55" customHeight="1" x14ac:dyDescent="0.35">
      <c r="A55" s="273">
        <v>2007</v>
      </c>
      <c r="B55" s="288">
        <f t="shared" si="7"/>
        <v>13532615</v>
      </c>
      <c r="C55" s="274">
        <f t="shared" si="4"/>
        <v>11327626</v>
      </c>
      <c r="D55" s="274">
        <f t="shared" si="4"/>
        <v>1274843</v>
      </c>
      <c r="E55" s="274">
        <f t="shared" si="4"/>
        <v>930146</v>
      </c>
      <c r="F55" s="275"/>
      <c r="H55" s="20"/>
      <c r="I55" s="1"/>
      <c r="J55" s="19"/>
      <c r="K55" s="19"/>
      <c r="L55" s="19"/>
      <c r="M55" s="19"/>
      <c r="N55" s="19"/>
    </row>
    <row r="56" spans="1:22" ht="14.55" customHeight="1" x14ac:dyDescent="0.35">
      <c r="A56" s="273">
        <v>2008</v>
      </c>
      <c r="B56" s="288">
        <f t="shared" si="7"/>
        <v>13924755</v>
      </c>
      <c r="C56" s="274">
        <f t="shared" si="4"/>
        <v>11746446</v>
      </c>
      <c r="D56" s="274">
        <f t="shared" si="4"/>
        <v>1286734</v>
      </c>
      <c r="E56" s="274">
        <f t="shared" si="4"/>
        <v>891575</v>
      </c>
      <c r="F56" s="275"/>
      <c r="H56" s="1"/>
      <c r="I56" s="1"/>
      <c r="J56" s="1"/>
      <c r="K56" s="1"/>
      <c r="L56" s="1"/>
      <c r="M56" s="1"/>
      <c r="N56" s="1"/>
    </row>
    <row r="57" spans="1:22" ht="14.55" customHeight="1" x14ac:dyDescent="0.35">
      <c r="A57" s="273">
        <v>2009</v>
      </c>
      <c r="B57" s="288">
        <f t="shared" si="7"/>
        <v>13510882</v>
      </c>
      <c r="C57" s="274">
        <f t="shared" si="4"/>
        <v>11409598</v>
      </c>
      <c r="D57" s="274">
        <f t="shared" si="4"/>
        <v>1226860</v>
      </c>
      <c r="E57" s="274">
        <f t="shared" si="4"/>
        <v>874424</v>
      </c>
      <c r="F57" s="275"/>
    </row>
    <row r="58" spans="1:22" ht="14.55" customHeight="1" x14ac:dyDescent="0.35">
      <c r="A58" s="273">
        <v>2010</v>
      </c>
      <c r="B58" s="288">
        <f t="shared" si="7"/>
        <v>14300265</v>
      </c>
      <c r="C58" s="274">
        <f t="shared" si="4"/>
        <v>12289058</v>
      </c>
      <c r="D58" s="274">
        <f t="shared" si="4"/>
        <v>1164118</v>
      </c>
      <c r="E58" s="274">
        <f t="shared" si="4"/>
        <v>847089</v>
      </c>
      <c r="F58" s="275"/>
    </row>
    <row r="59" spans="1:22" ht="14.55" customHeight="1" x14ac:dyDescent="0.35">
      <c r="A59" s="273">
        <v>2011</v>
      </c>
      <c r="B59" s="288">
        <f t="shared" si="7"/>
        <v>15240088</v>
      </c>
      <c r="C59" s="274">
        <f t="shared" si="4"/>
        <v>13189392</v>
      </c>
      <c r="D59" s="274">
        <f t="shared" si="4"/>
        <v>1203384</v>
      </c>
      <c r="E59" s="274">
        <f t="shared" si="4"/>
        <v>847312</v>
      </c>
      <c r="F59" s="275"/>
    </row>
    <row r="60" spans="1:22" ht="14.55" customHeight="1" x14ac:dyDescent="0.35">
      <c r="A60" s="279">
        <v>2012</v>
      </c>
      <c r="B60" s="288">
        <f t="shared" si="7"/>
        <v>15451273</v>
      </c>
      <c r="C60" s="274">
        <f t="shared" si="4"/>
        <v>13500110</v>
      </c>
      <c r="D60" s="274">
        <f t="shared" si="4"/>
        <v>1140670</v>
      </c>
      <c r="E60" s="274">
        <f t="shared" si="4"/>
        <v>810493</v>
      </c>
      <c r="F60" s="275"/>
    </row>
    <row r="61" spans="1:22" ht="14.55" customHeight="1" x14ac:dyDescent="0.35">
      <c r="A61" s="279">
        <v>2013</v>
      </c>
      <c r="B61" s="288">
        <f t="shared" si="7"/>
        <v>16200939</v>
      </c>
      <c r="C61" s="274">
        <f t="shared" si="4"/>
        <v>14155000</v>
      </c>
      <c r="D61" s="274">
        <f t="shared" si="4"/>
        <v>1225566</v>
      </c>
      <c r="E61" s="274">
        <f t="shared" si="4"/>
        <v>820373</v>
      </c>
      <c r="F61" s="275"/>
    </row>
    <row r="62" spans="1:22" ht="14.55" customHeight="1" x14ac:dyDescent="0.35">
      <c r="A62" s="279">
        <v>2014</v>
      </c>
      <c r="B62" s="288">
        <f t="shared" si="7"/>
        <v>17691306</v>
      </c>
      <c r="C62" s="274">
        <f t="shared" si="4"/>
        <v>15554823</v>
      </c>
      <c r="D62" s="274">
        <f t="shared" si="4"/>
        <v>1272823</v>
      </c>
      <c r="E62" s="274">
        <f t="shared" si="4"/>
        <v>863660</v>
      </c>
      <c r="F62" s="275"/>
    </row>
    <row r="63" spans="1:22" ht="14.55" customHeight="1" x14ac:dyDescent="0.35">
      <c r="A63" s="279">
        <v>2015</v>
      </c>
      <c r="B63" s="288">
        <f t="shared" si="7"/>
        <v>19624883</v>
      </c>
      <c r="C63" s="274">
        <f t="shared" si="4"/>
        <v>17212683</v>
      </c>
      <c r="D63" s="274">
        <f t="shared" si="4"/>
        <v>1352809</v>
      </c>
      <c r="E63" s="274">
        <f t="shared" si="4"/>
        <v>1057351</v>
      </c>
      <c r="F63" s="275">
        <f t="shared" si="4"/>
        <v>2040</v>
      </c>
    </row>
    <row r="64" spans="1:22" ht="14.55" customHeight="1" x14ac:dyDescent="0.35">
      <c r="A64" s="279">
        <v>2016</v>
      </c>
      <c r="B64" s="288">
        <f t="shared" si="7"/>
        <v>22431641</v>
      </c>
      <c r="C64" s="274">
        <f t="shared" si="4"/>
        <v>19618631</v>
      </c>
      <c r="D64" s="274">
        <f t="shared" si="4"/>
        <v>1549732</v>
      </c>
      <c r="E64" s="274">
        <f t="shared" si="4"/>
        <v>1256753</v>
      </c>
      <c r="F64" s="275">
        <f t="shared" si="4"/>
        <v>6525</v>
      </c>
      <c r="P64" s="2"/>
      <c r="Q64" s="13"/>
      <c r="R64" s="13"/>
    </row>
    <row r="65" spans="1:18" ht="14.55" customHeight="1" x14ac:dyDescent="0.35">
      <c r="A65" s="282">
        <v>2017</v>
      </c>
      <c r="B65" s="289">
        <f t="shared" ref="B65" si="12">SUM(C65:F65)</f>
        <v>26134192</v>
      </c>
      <c r="C65" s="283">
        <f t="shared" si="4"/>
        <v>22942390</v>
      </c>
      <c r="D65" s="283">
        <f t="shared" si="4"/>
        <v>1678734</v>
      </c>
      <c r="E65" s="283">
        <f t="shared" si="4"/>
        <v>1502531</v>
      </c>
      <c r="F65" s="290">
        <f t="shared" si="4"/>
        <v>10537</v>
      </c>
      <c r="P65" s="2"/>
      <c r="Q65" s="13"/>
      <c r="R65" s="13"/>
    </row>
    <row r="66" spans="1:18" ht="14.55" customHeight="1" x14ac:dyDescent="0.35">
      <c r="A66" s="204" t="s">
        <v>157</v>
      </c>
      <c r="B66" s="14">
        <f>B48+B49+B50+B51+B52+B53+B54+B55+B56+B57+B58+B59+B60+B61+B62+B63+B64+B65</f>
        <v>263222773.16676301</v>
      </c>
      <c r="C66" s="14">
        <f t="shared" ref="C66:F66" si="13">C48+C49+C50+C51+C52+C53+C54+C55+C56+C57+C58+C59+C60+C61+C62+C63+C64+C65</f>
        <v>224685965</v>
      </c>
      <c r="D66" s="14">
        <f t="shared" si="13"/>
        <v>22746592</v>
      </c>
      <c r="E66" s="14">
        <f t="shared" si="13"/>
        <v>15771114.166763</v>
      </c>
      <c r="F66" s="14">
        <f t="shared" si="13"/>
        <v>19102</v>
      </c>
    </row>
    <row r="67" spans="1:18" ht="14.55" x14ac:dyDescent="0.35">
      <c r="B67" s="14"/>
      <c r="C67" s="14"/>
      <c r="D67" s="14"/>
      <c r="E67" s="14"/>
      <c r="F67" s="1"/>
    </row>
    <row r="68" spans="1:18" ht="14.55" x14ac:dyDescent="0.35">
      <c r="B68" s="16"/>
      <c r="C68" s="16"/>
      <c r="D68" s="14"/>
      <c r="E68" s="14"/>
    </row>
    <row r="69" spans="1:18" ht="14.55" x14ac:dyDescent="0.35">
      <c r="A69" s="521" t="s">
        <v>214</v>
      </c>
      <c r="B69" s="521"/>
      <c r="C69" s="521"/>
      <c r="D69" s="521"/>
      <c r="E69" s="521"/>
      <c r="F69" s="521"/>
    </row>
    <row r="70" spans="1:18" x14ac:dyDescent="0.3">
      <c r="A70" s="291" t="s">
        <v>0</v>
      </c>
      <c r="B70" s="292" t="s">
        <v>2</v>
      </c>
      <c r="C70" s="292" t="s">
        <v>19</v>
      </c>
      <c r="D70" s="292" t="s">
        <v>20</v>
      </c>
      <c r="E70" s="292" t="s">
        <v>18</v>
      </c>
      <c r="F70" s="293" t="s">
        <v>7</v>
      </c>
    </row>
    <row r="71" spans="1:18" ht="50.1" customHeight="1" x14ac:dyDescent="0.35">
      <c r="A71" s="294" t="s">
        <v>9</v>
      </c>
      <c r="B71" s="295">
        <f>SUM(C71:F71)</f>
        <v>121112115.869563</v>
      </c>
      <c r="C71" s="296">
        <f>C4+C5+C6+C7+C8+C9+C10+C11+C12+C13+C14+C15+C16+C17+C18+C19+C20+C21</f>
        <v>95484569</v>
      </c>
      <c r="D71" s="296">
        <f>D4+D5+D6+D7+D8+D9+D10+D11+D12+D13+D14+D15+D16+D17+D18+D19+D20+D21</f>
        <v>11178361</v>
      </c>
      <c r="E71" s="296">
        <f>E4+E5+E6+E7+E8+E9+E10+E11+E12+E13+E14+E15+E16+E17+E18+E19+E20+E21</f>
        <v>14431418.869563</v>
      </c>
      <c r="F71" s="297">
        <f>F4+F5+F6+F7+F8+F9+F10+F11+F12+F13+F14+F15+F16+F17+F18+F19+F20+F21</f>
        <v>17767</v>
      </c>
    </row>
    <row r="72" spans="1:18" ht="50.1" customHeight="1" x14ac:dyDescent="0.35">
      <c r="A72" s="294" t="s">
        <v>13</v>
      </c>
      <c r="B72" s="295">
        <f>SUM(C72:F72)</f>
        <v>142110657.29719999</v>
      </c>
      <c r="C72" s="296">
        <f>SUM(C26:C43)</f>
        <v>129201396</v>
      </c>
      <c r="D72" s="296">
        <f>SUM(D26:D43)</f>
        <v>11568231</v>
      </c>
      <c r="E72" s="296">
        <f>SUM(E26:E43)</f>
        <v>1339695.2971999999</v>
      </c>
      <c r="F72" s="297">
        <f>SUM(F26:F43)</f>
        <v>1335</v>
      </c>
    </row>
    <row r="73" spans="1:18" ht="50.1" customHeight="1" x14ac:dyDescent="0.35">
      <c r="A73" s="298" t="s">
        <v>14</v>
      </c>
      <c r="B73" s="299">
        <f>SUM(B71:B72)</f>
        <v>263222773.16676301</v>
      </c>
      <c r="C73" s="300">
        <f>C71+C72</f>
        <v>224685965</v>
      </c>
      <c r="D73" s="300">
        <f>D71+D72</f>
        <v>22746592</v>
      </c>
      <c r="E73" s="300">
        <f>E71+E72</f>
        <v>15771114.166763</v>
      </c>
      <c r="F73" s="301">
        <f>F71+F72</f>
        <v>19102</v>
      </c>
    </row>
    <row r="74" spans="1:18" ht="14.55" x14ac:dyDescent="0.35">
      <c r="B74" s="16"/>
      <c r="C74" s="16"/>
      <c r="D74" s="16"/>
      <c r="E74" s="16"/>
      <c r="F74" s="16"/>
    </row>
    <row r="76" spans="1:18" x14ac:dyDescent="0.3">
      <c r="A76" s="218" t="s">
        <v>195</v>
      </c>
      <c r="B76" s="218"/>
      <c r="C76" s="218"/>
      <c r="D76" s="218"/>
      <c r="E76" s="218"/>
      <c r="F76" s="218"/>
      <c r="G76" s="218"/>
      <c r="H76" s="218"/>
      <c r="I76" s="218"/>
    </row>
  </sheetData>
  <mergeCells count="7">
    <mergeCell ref="Q45:V45"/>
    <mergeCell ref="Q44:V44"/>
    <mergeCell ref="A2:F2"/>
    <mergeCell ref="I45:N45"/>
    <mergeCell ref="A69:F69"/>
    <mergeCell ref="A46:F46"/>
    <mergeCell ref="A24:F24"/>
  </mergeCells>
  <pageMargins left="0.31496062992125984" right="0.70866141732283472" top="0.74803149606299213" bottom="0.35433070866141736" header="0.31496062992125984" footer="0.31496062992125984"/>
  <pageSetup paperSize="8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9"/>
  <sheetViews>
    <sheetView zoomScaleNormal="100" workbookViewId="0"/>
  </sheetViews>
  <sheetFormatPr defaultRowHeight="14.4" x14ac:dyDescent="0.3"/>
  <cols>
    <col min="2" max="2" width="11.21875" bestFit="1" customWidth="1"/>
    <col min="3" max="3" width="9.5546875" bestFit="1" customWidth="1"/>
    <col min="4" max="5" width="8.5546875" bestFit="1" customWidth="1"/>
    <col min="6" max="6" width="9.21875" customWidth="1"/>
    <col min="7" max="7" width="7.77734375" customWidth="1"/>
    <col min="8" max="8" width="17.5546875" bestFit="1" customWidth="1"/>
    <col min="9" max="14" width="9.6640625" customWidth="1"/>
    <col min="16" max="16" width="19.77734375" customWidth="1"/>
    <col min="17" max="22" width="7.6640625" customWidth="1"/>
  </cols>
  <sheetData>
    <row r="1" spans="1:14" ht="14.55" customHeight="1" x14ac:dyDescent="0.35">
      <c r="A1" s="182" t="s">
        <v>170</v>
      </c>
      <c r="B1" s="86"/>
      <c r="C1" s="86"/>
      <c r="D1" s="86"/>
      <c r="E1" s="86"/>
      <c r="F1" s="86"/>
      <c r="G1" s="86"/>
      <c r="H1" s="102"/>
      <c r="I1" s="103"/>
      <c r="J1" s="103"/>
      <c r="K1" s="103"/>
      <c r="L1" s="103"/>
      <c r="M1" s="103"/>
      <c r="N1" s="103"/>
    </row>
    <row r="2" spans="1:14" ht="14.55" customHeight="1" x14ac:dyDescent="0.3">
      <c r="A2" s="514" t="s">
        <v>25</v>
      </c>
      <c r="B2" s="515"/>
      <c r="C2" s="515"/>
      <c r="D2" s="516"/>
      <c r="E2" s="516"/>
      <c r="F2" s="517"/>
      <c r="H2" s="100"/>
      <c r="I2" s="96"/>
      <c r="J2" s="104"/>
      <c r="K2" s="104"/>
      <c r="L2" s="104"/>
      <c r="M2" s="104"/>
      <c r="N2" s="104"/>
    </row>
    <row r="3" spans="1:14" x14ac:dyDescent="0.3">
      <c r="A3" s="270" t="s">
        <v>0</v>
      </c>
      <c r="B3" s="271" t="s">
        <v>2</v>
      </c>
      <c r="C3" s="271" t="s">
        <v>19</v>
      </c>
      <c r="D3" s="271" t="s">
        <v>20</v>
      </c>
      <c r="E3" s="271" t="s">
        <v>18</v>
      </c>
      <c r="F3" s="272" t="s">
        <v>7</v>
      </c>
      <c r="H3" s="100"/>
      <c r="I3" s="96"/>
      <c r="J3" s="105"/>
      <c r="K3" s="105"/>
      <c r="L3" s="105"/>
      <c r="M3" s="105"/>
      <c r="N3" s="105"/>
    </row>
    <row r="4" spans="1:14" ht="14.55" customHeight="1" x14ac:dyDescent="0.25">
      <c r="A4" s="273">
        <v>2000</v>
      </c>
      <c r="B4" s="274">
        <f>SUM(C4:F4)</f>
        <v>5160540</v>
      </c>
      <c r="C4" s="274">
        <v>3793402</v>
      </c>
      <c r="D4" s="274">
        <v>675299</v>
      </c>
      <c r="E4" s="274">
        <v>691839</v>
      </c>
      <c r="F4" s="275"/>
      <c r="H4" s="106"/>
      <c r="I4" s="96"/>
      <c r="J4" s="103"/>
      <c r="K4" s="103"/>
      <c r="L4" s="103"/>
      <c r="M4" s="103"/>
      <c r="N4" s="103"/>
    </row>
    <row r="5" spans="1:14" ht="14.55" customHeight="1" x14ac:dyDescent="0.25">
      <c r="A5" s="273">
        <v>2001</v>
      </c>
      <c r="B5" s="274">
        <f t="shared" ref="B5:B21" si="0">SUM(C5:F5)</f>
        <v>4693974.7825330002</v>
      </c>
      <c r="C5" s="274">
        <v>3244306</v>
      </c>
      <c r="D5" s="274">
        <v>742803</v>
      </c>
      <c r="E5" s="274">
        <v>706865.78253299987</v>
      </c>
      <c r="F5" s="275"/>
      <c r="H5" s="107"/>
      <c r="I5" s="96"/>
      <c r="J5" s="104"/>
      <c r="K5" s="104"/>
      <c r="L5" s="104"/>
      <c r="M5" s="104"/>
      <c r="N5" s="104"/>
    </row>
    <row r="6" spans="1:14" ht="15" x14ac:dyDescent="0.25">
      <c r="A6" s="277">
        <v>2002</v>
      </c>
      <c r="B6" s="274">
        <f t="shared" si="0"/>
        <v>5352015</v>
      </c>
      <c r="C6" s="274">
        <v>4106843</v>
      </c>
      <c r="D6" s="274">
        <v>758247</v>
      </c>
      <c r="E6" s="274">
        <v>486925</v>
      </c>
      <c r="F6" s="275"/>
      <c r="H6" s="106"/>
      <c r="I6" s="96"/>
      <c r="J6" s="103"/>
      <c r="K6" s="103"/>
      <c r="L6" s="103"/>
      <c r="M6" s="103"/>
      <c r="N6" s="103"/>
    </row>
    <row r="7" spans="1:14" ht="14.55" customHeight="1" x14ac:dyDescent="0.25">
      <c r="A7" s="277">
        <v>2003</v>
      </c>
      <c r="B7" s="274">
        <f t="shared" si="0"/>
        <v>5723686</v>
      </c>
      <c r="C7" s="274">
        <v>4257630</v>
      </c>
      <c r="D7" s="274">
        <v>738962</v>
      </c>
      <c r="E7" s="274">
        <v>727094</v>
      </c>
      <c r="F7" s="275"/>
      <c r="G7" s="9"/>
      <c r="H7" s="108"/>
      <c r="I7" s="96"/>
      <c r="J7" s="105"/>
      <c r="K7" s="105"/>
      <c r="L7" s="105"/>
      <c r="M7" s="105"/>
      <c r="N7" s="105"/>
    </row>
    <row r="8" spans="1:14" ht="15" x14ac:dyDescent="0.25">
      <c r="A8" s="277">
        <v>2004</v>
      </c>
      <c r="B8" s="274">
        <f t="shared" si="0"/>
        <v>5901911</v>
      </c>
      <c r="C8" s="274">
        <v>4587178</v>
      </c>
      <c r="D8" s="274">
        <v>739712</v>
      </c>
      <c r="E8" s="274">
        <v>575021</v>
      </c>
      <c r="F8" s="275"/>
      <c r="H8" s="106"/>
      <c r="I8" s="96"/>
      <c r="J8" s="109"/>
      <c r="K8" s="109"/>
      <c r="L8" s="109"/>
      <c r="M8" s="109"/>
      <c r="N8" s="109"/>
    </row>
    <row r="9" spans="1:14" ht="15" x14ac:dyDescent="0.25">
      <c r="A9" s="273">
        <v>2005</v>
      </c>
      <c r="B9" s="274">
        <f t="shared" si="0"/>
        <v>6206028</v>
      </c>
      <c r="C9" s="274">
        <v>4677996</v>
      </c>
      <c r="D9" s="274">
        <v>751731</v>
      </c>
      <c r="E9" s="274">
        <v>776301</v>
      </c>
      <c r="F9" s="275"/>
      <c r="H9" s="106"/>
      <c r="I9" s="96"/>
      <c r="J9" s="106"/>
      <c r="K9" s="83"/>
      <c r="L9" s="83"/>
      <c r="M9" s="83"/>
      <c r="N9" s="83"/>
    </row>
    <row r="10" spans="1:14" ht="15" x14ac:dyDescent="0.25">
      <c r="A10" s="273">
        <v>2006</v>
      </c>
      <c r="B10" s="274">
        <f t="shared" si="0"/>
        <v>6372870</v>
      </c>
      <c r="C10" s="274">
        <v>4832392</v>
      </c>
      <c r="D10" s="274">
        <v>739682</v>
      </c>
      <c r="E10" s="274">
        <v>800796</v>
      </c>
      <c r="F10" s="275"/>
      <c r="H10" s="106"/>
      <c r="I10" s="96"/>
      <c r="J10" s="109"/>
      <c r="K10" s="109"/>
      <c r="L10" s="109"/>
      <c r="M10" s="109"/>
      <c r="N10" s="109"/>
    </row>
    <row r="11" spans="1:14" ht="14.55" x14ac:dyDescent="0.35">
      <c r="A11" s="273">
        <v>2007</v>
      </c>
      <c r="B11" s="274">
        <f t="shared" si="0"/>
        <v>6521628</v>
      </c>
      <c r="C11" s="274">
        <v>4952440</v>
      </c>
      <c r="D11" s="274">
        <v>690125</v>
      </c>
      <c r="E11" s="274">
        <v>879063</v>
      </c>
      <c r="F11" s="275"/>
      <c r="H11" s="106"/>
      <c r="I11" s="96"/>
      <c r="J11" s="109"/>
      <c r="K11" s="109"/>
      <c r="L11" s="109"/>
      <c r="M11" s="109"/>
      <c r="N11" s="109"/>
    </row>
    <row r="12" spans="1:14" ht="14.55" x14ac:dyDescent="0.35">
      <c r="A12" s="273">
        <v>2008</v>
      </c>
      <c r="B12" s="274">
        <f t="shared" si="0"/>
        <v>6637369</v>
      </c>
      <c r="C12" s="274">
        <v>5140670</v>
      </c>
      <c r="D12" s="274">
        <v>656997</v>
      </c>
      <c r="E12" s="274">
        <v>839702</v>
      </c>
      <c r="F12" s="275"/>
      <c r="H12" s="106"/>
      <c r="I12" s="96"/>
      <c r="J12" s="106"/>
      <c r="K12" s="106"/>
      <c r="L12" s="106"/>
      <c r="M12" s="106"/>
      <c r="N12" s="106"/>
    </row>
    <row r="13" spans="1:14" ht="14.55" x14ac:dyDescent="0.35">
      <c r="A13" s="273">
        <v>2009</v>
      </c>
      <c r="B13" s="274">
        <f t="shared" si="0"/>
        <v>6480284</v>
      </c>
      <c r="C13" s="274">
        <v>5014236</v>
      </c>
      <c r="D13" s="274">
        <v>640696</v>
      </c>
      <c r="E13" s="274">
        <v>825352</v>
      </c>
      <c r="F13" s="275"/>
      <c r="H13" s="100"/>
      <c r="I13" s="96"/>
      <c r="J13" s="100"/>
      <c r="K13" s="100"/>
      <c r="L13" s="100"/>
      <c r="M13" s="100"/>
      <c r="N13" s="100"/>
    </row>
    <row r="14" spans="1:14" ht="14.55" x14ac:dyDescent="0.35">
      <c r="A14" s="273">
        <v>2010</v>
      </c>
      <c r="B14" s="274">
        <f t="shared" si="0"/>
        <v>6774658</v>
      </c>
      <c r="C14" s="274">
        <v>5384639</v>
      </c>
      <c r="D14" s="274">
        <v>585882</v>
      </c>
      <c r="E14" s="274">
        <v>804137</v>
      </c>
      <c r="F14" s="275"/>
      <c r="H14" s="100"/>
      <c r="I14" s="96"/>
      <c r="J14" s="100"/>
      <c r="K14" s="100"/>
      <c r="L14" s="100"/>
      <c r="M14" s="100"/>
      <c r="N14" s="100"/>
    </row>
    <row r="15" spans="1:14" ht="14.55" x14ac:dyDescent="0.35">
      <c r="A15" s="273">
        <v>2011</v>
      </c>
      <c r="B15" s="274">
        <f t="shared" si="0"/>
        <v>6976265</v>
      </c>
      <c r="C15" s="274">
        <v>5613835</v>
      </c>
      <c r="D15" s="274">
        <v>556235</v>
      </c>
      <c r="E15" s="274">
        <v>806195</v>
      </c>
      <c r="F15" s="275"/>
      <c r="H15" s="100"/>
      <c r="I15" s="96"/>
      <c r="J15" s="100"/>
      <c r="K15" s="100"/>
      <c r="L15" s="100"/>
      <c r="M15" s="100"/>
      <c r="N15" s="100"/>
    </row>
    <row r="16" spans="1:14" ht="14.55" x14ac:dyDescent="0.35">
      <c r="A16" s="279">
        <v>2012</v>
      </c>
      <c r="B16" s="274">
        <f t="shared" si="0"/>
        <v>6992366</v>
      </c>
      <c r="C16" s="274">
        <v>5724660</v>
      </c>
      <c r="D16" s="274">
        <v>487247</v>
      </c>
      <c r="E16" s="274">
        <v>780459</v>
      </c>
      <c r="F16" s="275"/>
      <c r="H16" s="99"/>
      <c r="I16" s="96"/>
      <c r="J16" s="100"/>
      <c r="K16" s="100"/>
      <c r="L16" s="100"/>
      <c r="M16" s="100"/>
      <c r="N16" s="100"/>
    </row>
    <row r="17" spans="1:14" ht="14.55" x14ac:dyDescent="0.35">
      <c r="A17" s="279">
        <v>2013</v>
      </c>
      <c r="B17" s="274">
        <f t="shared" si="0"/>
        <v>7245217</v>
      </c>
      <c r="C17" s="274">
        <v>5965853</v>
      </c>
      <c r="D17" s="274">
        <v>500058</v>
      </c>
      <c r="E17" s="274">
        <v>779306</v>
      </c>
      <c r="F17" s="275"/>
      <c r="H17" s="100"/>
      <c r="I17" s="96"/>
      <c r="J17" s="100"/>
      <c r="K17" s="100"/>
      <c r="L17" s="100"/>
      <c r="M17" s="100"/>
      <c r="N17" s="100"/>
    </row>
    <row r="18" spans="1:14" ht="14.55" x14ac:dyDescent="0.35">
      <c r="A18" s="279">
        <v>2014</v>
      </c>
      <c r="B18" s="274">
        <f t="shared" si="0"/>
        <v>7717041</v>
      </c>
      <c r="C18" s="274">
        <v>6391008</v>
      </c>
      <c r="D18" s="274">
        <v>494037</v>
      </c>
      <c r="E18" s="274">
        <v>831996</v>
      </c>
      <c r="F18" s="275"/>
      <c r="H18" s="100"/>
      <c r="I18" s="96"/>
      <c r="J18" s="100"/>
      <c r="K18" s="100"/>
      <c r="L18" s="100"/>
      <c r="M18" s="100"/>
      <c r="N18" s="100"/>
    </row>
    <row r="19" spans="1:14" ht="14.55" customHeight="1" x14ac:dyDescent="0.35">
      <c r="A19" s="279">
        <v>2015</v>
      </c>
      <c r="B19" s="274">
        <f t="shared" si="0"/>
        <v>7673988</v>
      </c>
      <c r="C19" s="274">
        <v>6368631</v>
      </c>
      <c r="D19" s="274">
        <v>438979</v>
      </c>
      <c r="E19" s="274">
        <v>865180</v>
      </c>
      <c r="F19" s="275">
        <v>1198</v>
      </c>
      <c r="H19" s="100"/>
      <c r="I19" s="96"/>
      <c r="J19" s="100"/>
      <c r="K19" s="100"/>
      <c r="L19" s="100"/>
      <c r="M19" s="100"/>
      <c r="N19" s="100"/>
    </row>
    <row r="20" spans="1:14" ht="14.55" customHeight="1" x14ac:dyDescent="0.35">
      <c r="A20" s="279">
        <v>2016</v>
      </c>
      <c r="B20" s="274">
        <f t="shared" si="0"/>
        <v>8272945</v>
      </c>
      <c r="C20" s="274">
        <v>6822925</v>
      </c>
      <c r="D20" s="274">
        <v>454573</v>
      </c>
      <c r="E20" s="274">
        <v>989746</v>
      </c>
      <c r="F20" s="275">
        <v>5701</v>
      </c>
      <c r="H20" s="100"/>
      <c r="I20" s="99"/>
      <c r="J20" s="110"/>
      <c r="K20" s="99"/>
      <c r="L20" s="110"/>
      <c r="M20" s="100"/>
      <c r="N20" s="100"/>
    </row>
    <row r="21" spans="1:14" ht="14.55" customHeight="1" x14ac:dyDescent="0.35">
      <c r="A21" s="282">
        <v>2017</v>
      </c>
      <c r="B21" s="283">
        <f t="shared" si="0"/>
        <v>9888270</v>
      </c>
      <c r="C21" s="283">
        <v>8210186</v>
      </c>
      <c r="D21" s="283">
        <v>484640</v>
      </c>
      <c r="E21" s="283">
        <v>1183889</v>
      </c>
      <c r="F21" s="290">
        <v>9555</v>
      </c>
      <c r="G21" s="16"/>
      <c r="H21" s="99"/>
      <c r="I21" s="99"/>
      <c r="J21" s="99"/>
      <c r="K21" s="99"/>
      <c r="L21" s="99"/>
      <c r="M21" s="99"/>
      <c r="N21" s="100"/>
    </row>
    <row r="22" spans="1:14" ht="14.55" customHeight="1" x14ac:dyDescent="0.35">
      <c r="A22" s="204" t="s">
        <v>157</v>
      </c>
      <c r="B22" s="14">
        <f>SUM(B4:B21)</f>
        <v>120591055.782533</v>
      </c>
      <c r="C22" s="14">
        <f>SUM(C4:C21)</f>
        <v>95088830</v>
      </c>
      <c r="D22" s="14">
        <f>SUM(D4:D21)</f>
        <v>11135905</v>
      </c>
      <c r="E22" s="14">
        <f>SUM(E4:E21)</f>
        <v>14349866.782532999</v>
      </c>
      <c r="F22" s="14">
        <f>SUM(F4:F21)</f>
        <v>16454</v>
      </c>
      <c r="H22" s="16"/>
      <c r="I22" s="16"/>
      <c r="J22" s="16"/>
      <c r="K22" s="16"/>
      <c r="L22" s="16"/>
      <c r="M22" s="16"/>
    </row>
    <row r="23" spans="1:14" ht="14.55" x14ac:dyDescent="0.35">
      <c r="A23" s="1"/>
      <c r="B23" s="14"/>
      <c r="C23" s="14"/>
      <c r="D23" s="14"/>
      <c r="E23" s="14"/>
      <c r="F23" s="14"/>
    </row>
    <row r="24" spans="1:14" ht="14.55" customHeight="1" x14ac:dyDescent="0.3">
      <c r="A24" s="514" t="s">
        <v>26</v>
      </c>
      <c r="B24" s="516"/>
      <c r="C24" s="516"/>
      <c r="D24" s="516"/>
      <c r="E24" s="516"/>
      <c r="F24" s="517"/>
    </row>
    <row r="25" spans="1:14" x14ac:dyDescent="0.3">
      <c r="A25" s="270" t="s">
        <v>0</v>
      </c>
      <c r="B25" s="271" t="s">
        <v>2</v>
      </c>
      <c r="C25" s="271" t="s">
        <v>19</v>
      </c>
      <c r="D25" s="271" t="s">
        <v>20</v>
      </c>
      <c r="E25" s="271" t="s">
        <v>18</v>
      </c>
      <c r="F25" s="272" t="s">
        <v>7</v>
      </c>
      <c r="I25" s="16"/>
    </row>
    <row r="26" spans="1:14" ht="14.55" x14ac:dyDescent="0.35">
      <c r="A26" s="273">
        <v>2000</v>
      </c>
      <c r="B26" s="274">
        <f>SUM(C26:F26)</f>
        <v>4921674</v>
      </c>
      <c r="C26" s="274">
        <v>4491318</v>
      </c>
      <c r="D26" s="274">
        <v>412374</v>
      </c>
      <c r="E26" s="274">
        <v>17982</v>
      </c>
      <c r="F26" s="275"/>
      <c r="I26" s="3"/>
    </row>
    <row r="27" spans="1:14" ht="14.55" x14ac:dyDescent="0.35">
      <c r="A27" s="273">
        <v>2001</v>
      </c>
      <c r="B27" s="274">
        <f t="shared" ref="B27:B43" si="1">SUM(C27:F27)</f>
        <v>5514804.7029999997</v>
      </c>
      <c r="C27" s="274">
        <v>5021924</v>
      </c>
      <c r="D27" s="274">
        <v>444889</v>
      </c>
      <c r="E27" s="274">
        <v>47991.703000000009</v>
      </c>
      <c r="F27" s="275"/>
      <c r="I27" s="16"/>
    </row>
    <row r="28" spans="1:14" ht="14.55" customHeight="1" x14ac:dyDescent="0.35">
      <c r="A28" s="277">
        <v>2002</v>
      </c>
      <c r="B28" s="274">
        <f t="shared" si="1"/>
        <v>4643811</v>
      </c>
      <c r="C28" s="274">
        <v>4169975</v>
      </c>
      <c r="D28" s="274">
        <v>444440</v>
      </c>
      <c r="E28" s="274">
        <v>29396</v>
      </c>
      <c r="F28" s="275"/>
    </row>
    <row r="29" spans="1:14" ht="14.55" x14ac:dyDescent="0.35">
      <c r="A29" s="277">
        <v>2003</v>
      </c>
      <c r="B29" s="274">
        <f t="shared" si="1"/>
        <v>4585152</v>
      </c>
      <c r="C29" s="274">
        <v>4082160</v>
      </c>
      <c r="D29" s="274">
        <v>465637</v>
      </c>
      <c r="E29" s="274">
        <v>37355</v>
      </c>
      <c r="F29" s="275"/>
      <c r="G29" s="9"/>
      <c r="H29" s="9"/>
      <c r="I29" s="9"/>
      <c r="J29" s="9"/>
      <c r="K29" s="9"/>
      <c r="L29" s="9"/>
      <c r="M29" s="9"/>
      <c r="N29" s="9"/>
    </row>
    <row r="30" spans="1:14" ht="14.55" x14ac:dyDescent="0.35">
      <c r="A30" s="277">
        <v>2004</v>
      </c>
      <c r="B30" s="274">
        <f t="shared" si="1"/>
        <v>4851381</v>
      </c>
      <c r="C30" s="274">
        <v>4348389</v>
      </c>
      <c r="D30" s="274">
        <v>465474</v>
      </c>
      <c r="E30" s="274">
        <v>37518</v>
      </c>
      <c r="F30" s="275"/>
    </row>
    <row r="31" spans="1:14" ht="14.55" customHeight="1" x14ac:dyDescent="0.35">
      <c r="A31" s="273">
        <v>2005</v>
      </c>
      <c r="B31" s="274">
        <f t="shared" si="1"/>
        <v>5189349</v>
      </c>
      <c r="C31" s="274">
        <v>4656746</v>
      </c>
      <c r="D31" s="274">
        <v>471666</v>
      </c>
      <c r="E31" s="274">
        <v>60937</v>
      </c>
      <c r="F31" s="275"/>
    </row>
    <row r="32" spans="1:14" ht="14.55" x14ac:dyDescent="0.35">
      <c r="A32" s="273">
        <v>2006</v>
      </c>
      <c r="B32" s="274">
        <f t="shared" si="1"/>
        <v>5934850</v>
      </c>
      <c r="C32" s="274">
        <v>5368599</v>
      </c>
      <c r="D32" s="274">
        <v>506701</v>
      </c>
      <c r="E32" s="274">
        <v>59550</v>
      </c>
      <c r="F32" s="275"/>
      <c r="H32" s="16"/>
    </row>
    <row r="33" spans="1:24" ht="14.55" x14ac:dyDescent="0.35">
      <c r="A33" s="273">
        <v>2007</v>
      </c>
      <c r="B33" s="274">
        <f t="shared" si="1"/>
        <v>6911901</v>
      </c>
      <c r="C33" s="274">
        <v>6280883</v>
      </c>
      <c r="D33" s="274">
        <v>582635</v>
      </c>
      <c r="E33" s="274">
        <v>48383</v>
      </c>
      <c r="F33" s="275"/>
    </row>
    <row r="34" spans="1:24" ht="14.55" x14ac:dyDescent="0.35">
      <c r="A34" s="273">
        <v>2008</v>
      </c>
      <c r="B34" s="274">
        <f t="shared" si="1"/>
        <v>7181834</v>
      </c>
      <c r="C34" s="274">
        <v>6514052</v>
      </c>
      <c r="D34" s="274">
        <v>620346</v>
      </c>
      <c r="E34" s="274">
        <v>47436</v>
      </c>
      <c r="F34" s="275"/>
    </row>
    <row r="35" spans="1:24" ht="14.55" x14ac:dyDescent="0.35">
      <c r="A35" s="273">
        <v>2009</v>
      </c>
      <c r="B35" s="274">
        <f t="shared" si="1"/>
        <v>6928322</v>
      </c>
      <c r="C35" s="274">
        <v>6309320</v>
      </c>
      <c r="D35" s="274">
        <v>581074</v>
      </c>
      <c r="E35" s="274">
        <v>37928</v>
      </c>
      <c r="F35" s="275"/>
    </row>
    <row r="36" spans="1:24" ht="14.55" x14ac:dyDescent="0.35">
      <c r="A36" s="273">
        <v>2010</v>
      </c>
      <c r="B36" s="274">
        <f t="shared" si="1"/>
        <v>7458990</v>
      </c>
      <c r="C36" s="274">
        <v>6860639</v>
      </c>
      <c r="D36" s="274">
        <v>566427</v>
      </c>
      <c r="E36" s="274">
        <v>31924</v>
      </c>
      <c r="F36" s="275"/>
    </row>
    <row r="37" spans="1:24" ht="14.55" x14ac:dyDescent="0.35">
      <c r="A37" s="273">
        <v>2011</v>
      </c>
      <c r="B37" s="274">
        <f t="shared" si="1"/>
        <v>8194523</v>
      </c>
      <c r="C37" s="274">
        <v>7517517</v>
      </c>
      <c r="D37" s="274">
        <v>638008</v>
      </c>
      <c r="E37" s="274">
        <v>38998</v>
      </c>
      <c r="F37" s="275"/>
    </row>
    <row r="38" spans="1:24" ht="14.55" x14ac:dyDescent="0.35">
      <c r="A38" s="279">
        <v>2012</v>
      </c>
      <c r="B38" s="274">
        <f t="shared" si="1"/>
        <v>8378466</v>
      </c>
      <c r="C38" s="274">
        <v>7700369</v>
      </c>
      <c r="D38" s="274">
        <v>651319</v>
      </c>
      <c r="E38" s="274">
        <v>26778</v>
      </c>
      <c r="F38" s="275"/>
    </row>
    <row r="39" spans="1:24" ht="14.55" x14ac:dyDescent="0.35">
      <c r="A39" s="279">
        <v>2013</v>
      </c>
      <c r="B39" s="274">
        <f t="shared" si="1"/>
        <v>8906009</v>
      </c>
      <c r="C39" s="274">
        <v>8148148</v>
      </c>
      <c r="D39" s="274">
        <v>723206</v>
      </c>
      <c r="E39" s="274">
        <v>34655</v>
      </c>
      <c r="F39" s="275"/>
    </row>
    <row r="40" spans="1:24" ht="14.55" x14ac:dyDescent="0.35">
      <c r="A40" s="279">
        <v>2014</v>
      </c>
      <c r="B40" s="274">
        <f t="shared" si="1"/>
        <v>9979866</v>
      </c>
      <c r="C40" s="274">
        <v>9174340</v>
      </c>
      <c r="D40" s="274">
        <v>777877</v>
      </c>
      <c r="E40" s="274">
        <v>27649</v>
      </c>
      <c r="F40" s="275"/>
    </row>
    <row r="41" spans="1:24" ht="14.55" x14ac:dyDescent="0.35">
      <c r="A41" s="279">
        <v>2015</v>
      </c>
      <c r="B41" s="274">
        <f t="shared" si="1"/>
        <v>11984746</v>
      </c>
      <c r="C41" s="274">
        <v>10884048</v>
      </c>
      <c r="D41" s="274">
        <v>914305</v>
      </c>
      <c r="E41" s="274">
        <v>186189</v>
      </c>
      <c r="F41" s="275">
        <v>204</v>
      </c>
    </row>
    <row r="42" spans="1:24" ht="14.55" x14ac:dyDescent="0.35">
      <c r="A42" s="279">
        <v>2016</v>
      </c>
      <c r="B42" s="274">
        <f t="shared" si="1"/>
        <v>14233763</v>
      </c>
      <c r="C42" s="274">
        <v>12877123</v>
      </c>
      <c r="D42" s="274">
        <v>1098515</v>
      </c>
      <c r="E42" s="274">
        <v>257974</v>
      </c>
      <c r="F42" s="275">
        <v>151</v>
      </c>
    </row>
    <row r="43" spans="1:24" ht="14.55" x14ac:dyDescent="0.35">
      <c r="A43" s="282">
        <v>2017</v>
      </c>
      <c r="B43" s="283">
        <f t="shared" si="1"/>
        <v>16377829</v>
      </c>
      <c r="C43" s="283">
        <v>14872074</v>
      </c>
      <c r="D43" s="283">
        <v>1195042</v>
      </c>
      <c r="E43" s="283">
        <v>310254</v>
      </c>
      <c r="F43" s="290">
        <v>459</v>
      </c>
    </row>
    <row r="44" spans="1:24" x14ac:dyDescent="0.3">
      <c r="A44" s="204" t="s">
        <v>157</v>
      </c>
      <c r="B44" s="14">
        <f>SUM(B26:B43)</f>
        <v>142177270.70300001</v>
      </c>
      <c r="C44" s="14">
        <f>SUM(C26:C43)</f>
        <v>129277624</v>
      </c>
      <c r="D44" s="14">
        <f>SUM(D26:D43)</f>
        <v>11559935</v>
      </c>
      <c r="E44" s="14">
        <f>SUM(E26:E43)</f>
        <v>1338897.703</v>
      </c>
      <c r="F44" s="14">
        <f>SUM(F26:F43)</f>
        <v>814</v>
      </c>
      <c r="H44" s="1"/>
      <c r="I44" s="1"/>
      <c r="J44" s="1"/>
      <c r="K44" s="1"/>
      <c r="L44" s="1"/>
      <c r="M44" s="1"/>
      <c r="N44" s="1"/>
      <c r="O44" s="1"/>
      <c r="P44" s="1"/>
      <c r="Q44" s="513" t="s">
        <v>163</v>
      </c>
      <c r="R44" s="513"/>
      <c r="S44" s="513"/>
      <c r="T44" s="513"/>
      <c r="U44" s="513"/>
      <c r="V44" s="513"/>
      <c r="W44" s="1"/>
      <c r="X44" s="1"/>
    </row>
    <row r="45" spans="1:24" ht="14.55" customHeight="1" x14ac:dyDescent="0.3">
      <c r="A45" s="1"/>
      <c r="B45" s="14"/>
      <c r="C45" s="14"/>
      <c r="D45" s="14"/>
      <c r="E45" s="14"/>
      <c r="F45" s="14"/>
      <c r="H45" s="1"/>
      <c r="I45" s="522" t="s">
        <v>185</v>
      </c>
      <c r="J45" s="524"/>
      <c r="K45" s="522"/>
      <c r="L45" s="522"/>
      <c r="M45" s="522"/>
      <c r="N45" s="523"/>
      <c r="O45" s="1"/>
      <c r="P45" s="1"/>
      <c r="Q45" s="522" t="s">
        <v>185</v>
      </c>
      <c r="R45" s="522"/>
      <c r="S45" s="522"/>
      <c r="T45" s="522"/>
      <c r="U45" s="522"/>
      <c r="V45" s="523"/>
      <c r="W45" s="1"/>
      <c r="X45" s="1"/>
    </row>
    <row r="46" spans="1:24" ht="14.55" customHeight="1" x14ac:dyDescent="0.3">
      <c r="A46" s="514" t="s">
        <v>27</v>
      </c>
      <c r="B46" s="516"/>
      <c r="C46" s="516"/>
      <c r="D46" s="516"/>
      <c r="E46" s="516"/>
      <c r="F46" s="517"/>
      <c r="H46" s="1"/>
      <c r="I46" s="228" t="s">
        <v>23</v>
      </c>
      <c r="J46" s="229" t="s">
        <v>2</v>
      </c>
      <c r="K46" s="229" t="s">
        <v>19</v>
      </c>
      <c r="L46" s="229" t="s">
        <v>20</v>
      </c>
      <c r="M46" s="229" t="s">
        <v>18</v>
      </c>
      <c r="N46" s="230" t="s">
        <v>7</v>
      </c>
      <c r="O46" s="1"/>
      <c r="P46" s="1"/>
      <c r="Q46" s="228" t="s">
        <v>23</v>
      </c>
      <c r="R46" s="229" t="s">
        <v>2</v>
      </c>
      <c r="S46" s="229" t="s">
        <v>19</v>
      </c>
      <c r="T46" s="229" t="s">
        <v>20</v>
      </c>
      <c r="U46" s="229" t="s">
        <v>18</v>
      </c>
      <c r="V46" s="230" t="s">
        <v>7</v>
      </c>
      <c r="W46" s="1"/>
      <c r="X46" s="1"/>
    </row>
    <row r="47" spans="1:24" x14ac:dyDescent="0.3">
      <c r="A47" s="270" t="s">
        <v>0</v>
      </c>
      <c r="B47" s="271" t="s">
        <v>2</v>
      </c>
      <c r="C47" s="271" t="s">
        <v>19</v>
      </c>
      <c r="D47" s="271" t="s">
        <v>20</v>
      </c>
      <c r="E47" s="271" t="s">
        <v>18</v>
      </c>
      <c r="F47" s="272" t="s">
        <v>7</v>
      </c>
      <c r="H47" s="20" t="s">
        <v>10</v>
      </c>
      <c r="I47" s="21" t="s">
        <v>157</v>
      </c>
      <c r="J47" s="231">
        <f>SUM(K47:N47)</f>
        <v>120591055.782533</v>
      </c>
      <c r="K47" s="231">
        <f>C22</f>
        <v>95088830</v>
      </c>
      <c r="L47" s="231">
        <f>D22</f>
        <v>11135905</v>
      </c>
      <c r="M47" s="231">
        <f>E22</f>
        <v>14349866.782532999</v>
      </c>
      <c r="N47" s="231">
        <f>F22</f>
        <v>16454</v>
      </c>
      <c r="O47" s="1"/>
      <c r="P47" s="20" t="s">
        <v>10</v>
      </c>
      <c r="Q47" s="21" t="s">
        <v>157</v>
      </c>
      <c r="R47" s="19">
        <f>SUM(S47:V47)</f>
        <v>1</v>
      </c>
      <c r="S47" s="19">
        <f>K47/$J$47</f>
        <v>0.78852307397886745</v>
      </c>
      <c r="T47" s="19">
        <f>L47/$J$47</f>
        <v>9.2344369387410058E-2</v>
      </c>
      <c r="U47" s="19">
        <f>M47/$J$47</f>
        <v>0.11899611202020427</v>
      </c>
      <c r="V47" s="19">
        <f>N47/$J$47</f>
        <v>1.3644461351820488E-4</v>
      </c>
      <c r="W47" s="1"/>
      <c r="X47" s="1"/>
    </row>
    <row r="48" spans="1:24" ht="15" customHeight="1" x14ac:dyDescent="0.35">
      <c r="A48" s="273">
        <v>2000</v>
      </c>
      <c r="B48" s="288">
        <f>SUM(C48:F48)</f>
        <v>10082214</v>
      </c>
      <c r="C48" s="274">
        <f t="shared" ref="C48:F64" si="2">C4+C26</f>
        <v>8284720</v>
      </c>
      <c r="D48" s="274">
        <f t="shared" si="2"/>
        <v>1087673</v>
      </c>
      <c r="E48" s="274">
        <f t="shared" si="2"/>
        <v>709821</v>
      </c>
      <c r="F48" s="275"/>
      <c r="H48" s="20" t="s">
        <v>11</v>
      </c>
      <c r="I48" s="21" t="s">
        <v>157</v>
      </c>
      <c r="J48" s="231">
        <f t="shared" ref="J48" si="3">SUM(K48:N48)</f>
        <v>142177270.70300001</v>
      </c>
      <c r="K48" s="231">
        <f>C44</f>
        <v>129277624</v>
      </c>
      <c r="L48" s="231">
        <f t="shared" ref="L48:N48" si="4">D44</f>
        <v>11559935</v>
      </c>
      <c r="M48" s="231">
        <f t="shared" si="4"/>
        <v>1338897.703</v>
      </c>
      <c r="N48" s="231">
        <f t="shared" si="4"/>
        <v>814</v>
      </c>
      <c r="O48" s="1"/>
      <c r="P48" s="20" t="s">
        <v>11</v>
      </c>
      <c r="Q48" s="21" t="s">
        <v>157</v>
      </c>
      <c r="R48" s="19">
        <f>SUM(S48:V48)</f>
        <v>1</v>
      </c>
      <c r="S48" s="19">
        <f>K48/$J$48</f>
        <v>0.9092706827243392</v>
      </c>
      <c r="T48" s="19">
        <f t="shared" ref="T48" si="5">L48/$J$48</f>
        <v>8.1306491134915837E-2</v>
      </c>
      <c r="U48" s="19">
        <f t="shared" ref="U48" si="6">M48/$J$48</f>
        <v>9.417100893692628E-3</v>
      </c>
      <c r="V48" s="19">
        <f t="shared" ref="V48" si="7">N48/$J$48</f>
        <v>5.7252470523252503E-6</v>
      </c>
      <c r="W48" s="1"/>
      <c r="X48" s="1"/>
    </row>
    <row r="49" spans="1:24" ht="15" customHeight="1" x14ac:dyDescent="0.35">
      <c r="A49" s="273">
        <v>2001</v>
      </c>
      <c r="B49" s="288">
        <f t="shared" ref="B49:B65" si="8">SUM(C49:F49)</f>
        <v>10208779.485532999</v>
      </c>
      <c r="C49" s="274">
        <f t="shared" si="2"/>
        <v>8266230</v>
      </c>
      <c r="D49" s="274">
        <f t="shared" si="2"/>
        <v>1187692</v>
      </c>
      <c r="E49" s="274">
        <f t="shared" si="2"/>
        <v>754857.48553299985</v>
      </c>
      <c r="F49" s="275"/>
      <c r="H49" s="20" t="s">
        <v>2</v>
      </c>
      <c r="I49" s="21" t="s">
        <v>157</v>
      </c>
      <c r="J49" s="232">
        <f>SUM(K49:N49)</f>
        <v>262768326.485533</v>
      </c>
      <c r="K49" s="232">
        <f>SUM(K47:K48)</f>
        <v>224366454</v>
      </c>
      <c r="L49" s="232">
        <f t="shared" ref="L49:N49" si="9">SUM(L47:L48)</f>
        <v>22695840</v>
      </c>
      <c r="M49" s="232">
        <f t="shared" si="9"/>
        <v>15688764.485532999</v>
      </c>
      <c r="N49" s="232">
        <f t="shared" si="9"/>
        <v>17268</v>
      </c>
      <c r="O49" s="1"/>
      <c r="P49" s="20" t="s">
        <v>2</v>
      </c>
      <c r="Q49" s="21" t="s">
        <v>157</v>
      </c>
      <c r="R49" s="19">
        <f>SUM(S49:V49)</f>
        <v>1</v>
      </c>
      <c r="S49" s="19">
        <f>K49/$J$49</f>
        <v>0.85385653971637543</v>
      </c>
      <c r="T49" s="19">
        <f>L49/$J$49</f>
        <v>8.6372053677670105E-2</v>
      </c>
      <c r="U49" s="19">
        <f t="shared" ref="U49" si="10">M49/$J$49</f>
        <v>5.9705690923128669E-2</v>
      </c>
      <c r="V49" s="19">
        <f t="shared" ref="V49" si="11">N49/$J$49</f>
        <v>6.5715682825839779E-5</v>
      </c>
      <c r="W49" s="1"/>
      <c r="X49" s="1"/>
    </row>
    <row r="50" spans="1:24" ht="14.55" x14ac:dyDescent="0.35">
      <c r="A50" s="273">
        <v>2002</v>
      </c>
      <c r="B50" s="288">
        <f t="shared" si="8"/>
        <v>9995826</v>
      </c>
      <c r="C50" s="274">
        <f t="shared" si="2"/>
        <v>8276818</v>
      </c>
      <c r="D50" s="274">
        <f t="shared" si="2"/>
        <v>1202687</v>
      </c>
      <c r="E50" s="274">
        <f t="shared" si="2"/>
        <v>516321</v>
      </c>
      <c r="F50" s="275"/>
      <c r="H50" s="1"/>
      <c r="I50" s="1"/>
      <c r="J50" s="22"/>
      <c r="K50" s="17"/>
      <c r="L50" s="17"/>
      <c r="M50" s="17"/>
      <c r="N50" s="17"/>
      <c r="O50" s="1"/>
      <c r="P50" s="20"/>
      <c r="Q50" s="21"/>
      <c r="R50" s="164"/>
      <c r="S50" s="164"/>
      <c r="T50" s="164"/>
      <c r="U50" s="164"/>
      <c r="V50" s="164"/>
      <c r="W50" s="1"/>
      <c r="X50" s="1"/>
    </row>
    <row r="51" spans="1:24" ht="14.55" x14ac:dyDescent="0.35">
      <c r="A51" s="277">
        <v>2003</v>
      </c>
      <c r="B51" s="288">
        <f t="shared" si="8"/>
        <v>10308838</v>
      </c>
      <c r="C51" s="274">
        <f t="shared" si="2"/>
        <v>8339790</v>
      </c>
      <c r="D51" s="274">
        <f t="shared" si="2"/>
        <v>1204599</v>
      </c>
      <c r="E51" s="274">
        <f t="shared" si="2"/>
        <v>764449</v>
      </c>
      <c r="F51" s="275"/>
      <c r="G51" s="15"/>
      <c r="H51" s="20" t="s">
        <v>10</v>
      </c>
      <c r="I51" s="204" t="s">
        <v>12</v>
      </c>
      <c r="J51" s="19">
        <f>J47/J49</f>
        <v>0.4589253864627108</v>
      </c>
      <c r="K51" s="19">
        <f t="shared" ref="K51:N51" si="12">K47/K49</f>
        <v>0.42381037051109255</v>
      </c>
      <c r="L51" s="19">
        <f t="shared" si="12"/>
        <v>0.49065842022150313</v>
      </c>
      <c r="M51" s="19">
        <f t="shared" si="12"/>
        <v>0.91465881814755834</v>
      </c>
      <c r="N51" s="19">
        <f t="shared" si="12"/>
        <v>0.95286078295112342</v>
      </c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4.55" x14ac:dyDescent="0.35">
      <c r="A52" s="273">
        <v>2004</v>
      </c>
      <c r="B52" s="288">
        <f t="shared" si="8"/>
        <v>10753292</v>
      </c>
      <c r="C52" s="274">
        <f t="shared" si="2"/>
        <v>8935567</v>
      </c>
      <c r="D52" s="274">
        <f t="shared" si="2"/>
        <v>1205186</v>
      </c>
      <c r="E52" s="274">
        <f t="shared" si="2"/>
        <v>612539</v>
      </c>
      <c r="F52" s="275"/>
      <c r="H52" s="20" t="s">
        <v>11</v>
      </c>
      <c r="I52" s="204" t="s">
        <v>12</v>
      </c>
      <c r="J52" s="19">
        <f>J48/J49</f>
        <v>0.54107461353728925</v>
      </c>
      <c r="K52" s="19">
        <f t="shared" ref="K52:N52" si="13">K48/K49</f>
        <v>0.57618962948890751</v>
      </c>
      <c r="L52" s="19">
        <f t="shared" si="13"/>
        <v>0.50934157977849681</v>
      </c>
      <c r="M52" s="19">
        <f t="shared" si="13"/>
        <v>8.5341181852441661E-2</v>
      </c>
      <c r="N52" s="19">
        <f t="shared" si="13"/>
        <v>4.7139217048876532E-2</v>
      </c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4.55" x14ac:dyDescent="0.35">
      <c r="A53" s="273">
        <v>2005</v>
      </c>
      <c r="B53" s="288">
        <f t="shared" si="8"/>
        <v>11395377</v>
      </c>
      <c r="C53" s="274">
        <f t="shared" si="2"/>
        <v>9334742</v>
      </c>
      <c r="D53" s="274">
        <f t="shared" si="2"/>
        <v>1223397</v>
      </c>
      <c r="E53" s="274">
        <f t="shared" si="2"/>
        <v>837238</v>
      </c>
      <c r="F53" s="275"/>
      <c r="H53" s="1"/>
      <c r="I53" s="1"/>
      <c r="J53" s="19"/>
      <c r="K53" s="19"/>
      <c r="L53" s="19"/>
      <c r="M53" s="19"/>
      <c r="N53" s="19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4.55" x14ac:dyDescent="0.35">
      <c r="A54" s="273">
        <v>2006</v>
      </c>
      <c r="B54" s="288">
        <f t="shared" si="8"/>
        <v>12307720</v>
      </c>
      <c r="C54" s="274">
        <f t="shared" si="2"/>
        <v>10200991</v>
      </c>
      <c r="D54" s="274">
        <f t="shared" si="2"/>
        <v>1246383</v>
      </c>
      <c r="E54" s="274">
        <f t="shared" si="2"/>
        <v>860346</v>
      </c>
      <c r="F54" s="275"/>
      <c r="H54" s="20"/>
      <c r="I54" s="1"/>
      <c r="J54" s="19"/>
      <c r="K54" s="19"/>
      <c r="L54" s="19"/>
      <c r="M54" s="19"/>
      <c r="N54" s="19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4.55" customHeight="1" x14ac:dyDescent="0.35">
      <c r="A55" s="273">
        <v>2007</v>
      </c>
      <c r="B55" s="288">
        <f t="shared" si="8"/>
        <v>13433529</v>
      </c>
      <c r="C55" s="274">
        <f t="shared" si="2"/>
        <v>11233323</v>
      </c>
      <c r="D55" s="274">
        <f t="shared" si="2"/>
        <v>1272760</v>
      </c>
      <c r="E55" s="274">
        <f t="shared" si="2"/>
        <v>927446</v>
      </c>
      <c r="F55" s="275"/>
      <c r="H55" s="20"/>
      <c r="I55" s="1"/>
      <c r="J55" s="19"/>
      <c r="K55" s="19"/>
      <c r="L55" s="19"/>
      <c r="M55" s="19"/>
      <c r="N55" s="19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55" x14ac:dyDescent="0.35">
      <c r="A56" s="273">
        <v>2008</v>
      </c>
      <c r="B56" s="288">
        <f t="shared" si="8"/>
        <v>13819203</v>
      </c>
      <c r="C56" s="274">
        <f t="shared" si="2"/>
        <v>11654722</v>
      </c>
      <c r="D56" s="274">
        <f t="shared" si="2"/>
        <v>1277343</v>
      </c>
      <c r="E56" s="274">
        <f t="shared" si="2"/>
        <v>887138</v>
      </c>
      <c r="F56" s="275"/>
      <c r="H56" s="1"/>
      <c r="I56" s="1"/>
      <c r="J56" s="19"/>
      <c r="K56" s="19"/>
      <c r="L56" s="19"/>
      <c r="M56" s="19"/>
      <c r="N56" s="19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4.55" x14ac:dyDescent="0.35">
      <c r="A57" s="273">
        <v>2009</v>
      </c>
      <c r="B57" s="288">
        <f t="shared" si="8"/>
        <v>13408606</v>
      </c>
      <c r="C57" s="274">
        <f t="shared" si="2"/>
        <v>11323556</v>
      </c>
      <c r="D57" s="274">
        <f t="shared" si="2"/>
        <v>1221770</v>
      </c>
      <c r="E57" s="274">
        <f t="shared" si="2"/>
        <v>863280</v>
      </c>
      <c r="F57" s="275"/>
    </row>
    <row r="58" spans="1:24" ht="14.55" customHeight="1" x14ac:dyDescent="0.35">
      <c r="A58" s="273">
        <v>2010</v>
      </c>
      <c r="B58" s="288">
        <f t="shared" si="8"/>
        <v>14233648</v>
      </c>
      <c r="C58" s="274">
        <f t="shared" si="2"/>
        <v>12245278</v>
      </c>
      <c r="D58" s="274">
        <f t="shared" si="2"/>
        <v>1152309</v>
      </c>
      <c r="E58" s="274">
        <f t="shared" si="2"/>
        <v>836061</v>
      </c>
      <c r="F58" s="275"/>
    </row>
    <row r="59" spans="1:24" ht="14.55" x14ac:dyDescent="0.35">
      <c r="A59" s="273">
        <v>2011</v>
      </c>
      <c r="B59" s="288">
        <f t="shared" si="8"/>
        <v>15170788</v>
      </c>
      <c r="C59" s="274">
        <f t="shared" si="2"/>
        <v>13131352</v>
      </c>
      <c r="D59" s="274">
        <f t="shared" si="2"/>
        <v>1194243</v>
      </c>
      <c r="E59" s="274">
        <f t="shared" si="2"/>
        <v>845193</v>
      </c>
      <c r="F59" s="275"/>
      <c r="J59" s="305"/>
      <c r="K59" s="305"/>
      <c r="L59" s="305"/>
      <c r="M59" s="305"/>
      <c r="N59" s="305"/>
    </row>
    <row r="60" spans="1:24" ht="14.55" x14ac:dyDescent="0.35">
      <c r="A60" s="279">
        <v>2012</v>
      </c>
      <c r="B60" s="288">
        <f t="shared" si="8"/>
        <v>15370832</v>
      </c>
      <c r="C60" s="274">
        <f t="shared" si="2"/>
        <v>13425029</v>
      </c>
      <c r="D60" s="274">
        <f t="shared" si="2"/>
        <v>1138566</v>
      </c>
      <c r="E60" s="274">
        <f t="shared" si="2"/>
        <v>807237</v>
      </c>
      <c r="F60" s="275"/>
      <c r="P60" s="94"/>
      <c r="Q60" s="94"/>
      <c r="R60" s="94"/>
      <c r="S60" s="94"/>
    </row>
    <row r="61" spans="1:24" ht="14.55" x14ac:dyDescent="0.35">
      <c r="A61" s="279">
        <v>2013</v>
      </c>
      <c r="B61" s="288">
        <f t="shared" si="8"/>
        <v>16151226</v>
      </c>
      <c r="C61" s="274">
        <f t="shared" si="2"/>
        <v>14114001</v>
      </c>
      <c r="D61" s="274">
        <f t="shared" si="2"/>
        <v>1223264</v>
      </c>
      <c r="E61" s="274">
        <f t="shared" si="2"/>
        <v>813961</v>
      </c>
      <c r="F61" s="275"/>
      <c r="P61" s="94"/>
      <c r="Q61" s="94"/>
      <c r="R61" s="94"/>
      <c r="S61" s="94"/>
    </row>
    <row r="62" spans="1:24" ht="14.55" x14ac:dyDescent="0.35">
      <c r="A62" s="279">
        <v>2014</v>
      </c>
      <c r="B62" s="288">
        <f t="shared" si="8"/>
        <v>17696907</v>
      </c>
      <c r="C62" s="274">
        <f t="shared" si="2"/>
        <v>15565348</v>
      </c>
      <c r="D62" s="274">
        <f t="shared" si="2"/>
        <v>1271914</v>
      </c>
      <c r="E62" s="274">
        <f t="shared" si="2"/>
        <v>859645</v>
      </c>
      <c r="F62" s="275"/>
      <c r="H62" s="16"/>
      <c r="P62" s="98"/>
      <c r="Q62" s="98"/>
      <c r="R62" s="94"/>
      <c r="S62" s="94"/>
    </row>
    <row r="63" spans="1:24" ht="14.55" x14ac:dyDescent="0.35">
      <c r="A63" s="279">
        <v>2015</v>
      </c>
      <c r="B63" s="288">
        <f t="shared" si="8"/>
        <v>19658734</v>
      </c>
      <c r="C63" s="274">
        <f t="shared" si="2"/>
        <v>17252679</v>
      </c>
      <c r="D63" s="274">
        <f t="shared" si="2"/>
        <v>1353284</v>
      </c>
      <c r="E63" s="274">
        <f t="shared" si="2"/>
        <v>1051369</v>
      </c>
      <c r="F63" s="275">
        <f t="shared" si="2"/>
        <v>1402</v>
      </c>
      <c r="P63" s="98"/>
      <c r="Q63" s="98"/>
      <c r="R63" s="94"/>
      <c r="S63" s="94"/>
    </row>
    <row r="64" spans="1:24" ht="14.55" x14ac:dyDescent="0.35">
      <c r="A64" s="279">
        <v>2016</v>
      </c>
      <c r="B64" s="288">
        <f t="shared" si="8"/>
        <v>22506708</v>
      </c>
      <c r="C64" s="274">
        <f t="shared" si="2"/>
        <v>19700048</v>
      </c>
      <c r="D64" s="274">
        <f t="shared" si="2"/>
        <v>1553088</v>
      </c>
      <c r="E64" s="274">
        <f t="shared" si="2"/>
        <v>1247720</v>
      </c>
      <c r="F64" s="275">
        <f t="shared" si="2"/>
        <v>5852</v>
      </c>
      <c r="H64" s="16"/>
      <c r="L64" s="16"/>
      <c r="P64" s="98"/>
      <c r="Q64" s="98"/>
      <c r="R64" s="94"/>
      <c r="S64" s="94"/>
    </row>
    <row r="65" spans="1:19" ht="14.55" x14ac:dyDescent="0.35">
      <c r="A65" s="282">
        <v>2017</v>
      </c>
      <c r="B65" s="289">
        <f t="shared" si="8"/>
        <v>26266099</v>
      </c>
      <c r="C65" s="283">
        <v>23082260</v>
      </c>
      <c r="D65" s="283">
        <v>1679682</v>
      </c>
      <c r="E65" s="283">
        <v>1494143</v>
      </c>
      <c r="F65" s="290">
        <v>10014</v>
      </c>
      <c r="P65" s="98"/>
      <c r="Q65" s="98"/>
      <c r="R65" s="94"/>
      <c r="S65" s="94"/>
    </row>
    <row r="66" spans="1:19" s="18" customFormat="1" ht="14.55" x14ac:dyDescent="0.35">
      <c r="A66" s="204" t="s">
        <v>157</v>
      </c>
      <c r="B66" s="14">
        <f>SUM(B48:B65)</f>
        <v>262768326.485533</v>
      </c>
      <c r="C66" s="14">
        <f>SUM(C48:C65)</f>
        <v>224366454</v>
      </c>
      <c r="D66" s="14">
        <f>SUM(D48:D65)</f>
        <v>22695840</v>
      </c>
      <c r="E66" s="14">
        <f>SUM(E48:E65)</f>
        <v>15688764.485532999</v>
      </c>
      <c r="F66" s="14">
        <f>SUM(F48:F65)</f>
        <v>17268</v>
      </c>
      <c r="G66"/>
      <c r="H66"/>
      <c r="I66"/>
      <c r="J66"/>
      <c r="K66"/>
      <c r="L66"/>
      <c r="M66"/>
      <c r="N66"/>
      <c r="P66" s="98"/>
      <c r="Q66" s="98"/>
      <c r="R66" s="94"/>
      <c r="S66" s="94"/>
    </row>
    <row r="67" spans="1:19" ht="14.55" x14ac:dyDescent="0.35">
      <c r="A67" s="1"/>
      <c r="B67" s="14"/>
      <c r="C67" s="14"/>
      <c r="D67" s="14"/>
      <c r="E67" s="14"/>
      <c r="F67" s="14"/>
      <c r="P67" s="98"/>
      <c r="Q67" s="98"/>
      <c r="R67" s="94"/>
      <c r="S67" s="94"/>
    </row>
    <row r="68" spans="1:19" ht="14.55" x14ac:dyDescent="0.35">
      <c r="B68" s="16"/>
      <c r="C68" s="16"/>
      <c r="D68" s="14"/>
      <c r="E68" s="14"/>
      <c r="P68" s="98"/>
      <c r="Q68" s="98"/>
      <c r="R68" s="94"/>
      <c r="S68" s="94"/>
    </row>
    <row r="69" spans="1:19" ht="14.55" x14ac:dyDescent="0.35">
      <c r="A69" s="521" t="s">
        <v>214</v>
      </c>
      <c r="B69" s="521"/>
      <c r="C69" s="521"/>
      <c r="D69" s="521"/>
      <c r="E69" s="521"/>
      <c r="F69" s="521"/>
      <c r="P69" s="98"/>
      <c r="Q69" s="98"/>
      <c r="R69" s="94"/>
      <c r="S69" s="94"/>
    </row>
    <row r="70" spans="1:19" x14ac:dyDescent="0.3">
      <c r="A70" s="291" t="s">
        <v>0</v>
      </c>
      <c r="B70" s="292" t="s">
        <v>2</v>
      </c>
      <c r="C70" s="292" t="s">
        <v>19</v>
      </c>
      <c r="D70" s="292" t="s">
        <v>20</v>
      </c>
      <c r="E70" s="292" t="s">
        <v>18</v>
      </c>
      <c r="F70" s="293" t="s">
        <v>7</v>
      </c>
      <c r="P70" s="98"/>
      <c r="Q70" s="98"/>
      <c r="R70" s="94"/>
      <c r="S70" s="94"/>
    </row>
    <row r="71" spans="1:19" ht="52.5" x14ac:dyDescent="0.35">
      <c r="A71" s="294" t="s">
        <v>15</v>
      </c>
      <c r="B71" s="295">
        <f>SUM(C71:F71)</f>
        <v>120591055.782533</v>
      </c>
      <c r="C71" s="296">
        <f>C4+C5+C6+C7+C8+C9+C10+C11+C12+C13+C14+C15+C16+C17+C18+C19+C20+C21</f>
        <v>95088830</v>
      </c>
      <c r="D71" s="296">
        <f>D4+D5+D6+D7+D8+D9+D10+D11+D12+D13+D14+D15+D16+D17+D18+D19+D20+D21</f>
        <v>11135905</v>
      </c>
      <c r="E71" s="296">
        <f>E4+E5+E6+E7+E8+E9+E10+E11+E12+E13+E14+E15+E16+E17+E18+E19+E20+E21</f>
        <v>14349866.782532999</v>
      </c>
      <c r="F71" s="297">
        <f>F4+F5+F6+F7+F8+F9+F10+F11+F12+F13+F14+F15+F16+F17+F18+F19+F20+F21</f>
        <v>16454</v>
      </c>
      <c r="J71" s="16"/>
      <c r="P71" s="98"/>
      <c r="Q71" s="98"/>
      <c r="R71" s="94"/>
      <c r="S71" s="94"/>
    </row>
    <row r="72" spans="1:19" ht="52.5" x14ac:dyDescent="0.35">
      <c r="A72" s="294" t="s">
        <v>16</v>
      </c>
      <c r="B72" s="295">
        <f>SUM(C72:F72)</f>
        <v>142177270.70300001</v>
      </c>
      <c r="C72" s="296">
        <f>SUM(C26:C43)</f>
        <v>129277624</v>
      </c>
      <c r="D72" s="296">
        <f>SUM(D26:D43)</f>
        <v>11559935</v>
      </c>
      <c r="E72" s="296">
        <f>SUM(E26:E43)</f>
        <v>1338897.703</v>
      </c>
      <c r="F72" s="297">
        <f>SUM(F26:F43)</f>
        <v>814</v>
      </c>
      <c r="P72" s="98"/>
      <c r="Q72" s="98"/>
      <c r="R72" s="94"/>
      <c r="S72" s="94"/>
    </row>
    <row r="73" spans="1:19" ht="63" x14ac:dyDescent="0.35">
      <c r="A73" s="298" t="s">
        <v>17</v>
      </c>
      <c r="B73" s="299">
        <f>SUM(B71:B72)</f>
        <v>262768326.485533</v>
      </c>
      <c r="C73" s="300">
        <f>C71+C72</f>
        <v>224366454</v>
      </c>
      <c r="D73" s="300">
        <f>D71+D72</f>
        <v>22695840</v>
      </c>
      <c r="E73" s="300">
        <f>E71+E72</f>
        <v>15688764.485532999</v>
      </c>
      <c r="F73" s="301">
        <f>F71+F72</f>
        <v>17268</v>
      </c>
      <c r="P73" s="98"/>
      <c r="Q73" s="98"/>
      <c r="R73" s="94"/>
      <c r="S73" s="94"/>
    </row>
    <row r="74" spans="1:19" x14ac:dyDescent="0.3">
      <c r="B74" s="16"/>
      <c r="C74" s="16"/>
      <c r="D74" s="16"/>
      <c r="E74" s="16"/>
      <c r="F74" s="16"/>
      <c r="P74" s="98"/>
      <c r="Q74" s="98"/>
      <c r="R74" s="94"/>
      <c r="S74" s="94"/>
    </row>
    <row r="75" spans="1:19" x14ac:dyDescent="0.3">
      <c r="B75" s="16"/>
      <c r="C75" s="16"/>
      <c r="D75" s="16"/>
      <c r="E75" s="16"/>
      <c r="F75" s="16"/>
      <c r="P75" s="98"/>
      <c r="Q75" s="98"/>
      <c r="R75" s="94"/>
      <c r="S75" s="94"/>
    </row>
    <row r="76" spans="1:19" x14ac:dyDescent="0.3">
      <c r="P76" s="98"/>
      <c r="Q76" s="98"/>
      <c r="R76" s="94"/>
      <c r="S76" s="94"/>
    </row>
    <row r="77" spans="1:19" ht="14.55" customHeight="1" x14ac:dyDescent="0.3">
      <c r="A77" s="218" t="s">
        <v>189</v>
      </c>
      <c r="B77" s="227"/>
      <c r="C77" s="227"/>
      <c r="D77" s="227"/>
      <c r="E77" s="227"/>
      <c r="F77" s="227"/>
      <c r="G77" s="227"/>
      <c r="H77" s="227"/>
      <c r="P77" s="98"/>
      <c r="Q77" s="98"/>
      <c r="R77" s="94"/>
      <c r="S77" s="94"/>
    </row>
    <row r="78" spans="1:19" x14ac:dyDescent="0.3">
      <c r="P78" s="101"/>
      <c r="Q78" s="101"/>
      <c r="R78" s="94"/>
      <c r="S78" s="94"/>
    </row>
    <row r="79" spans="1:19" x14ac:dyDescent="0.3">
      <c r="A79" s="85"/>
      <c r="B79" s="88"/>
      <c r="C79" s="88"/>
      <c r="D79" s="88"/>
      <c r="E79" s="88"/>
      <c r="F79" s="88"/>
      <c r="G79" s="88"/>
      <c r="H79" s="88"/>
      <c r="P79" s="94"/>
      <c r="Q79" s="94"/>
      <c r="R79" s="94"/>
      <c r="S79" s="94"/>
    </row>
    <row r="80" spans="1:19" x14ac:dyDescent="0.3">
      <c r="B80" s="88"/>
      <c r="C80" s="88"/>
      <c r="D80" s="88"/>
      <c r="E80" s="88"/>
      <c r="F80" s="88"/>
      <c r="G80" s="88"/>
      <c r="H80" s="88"/>
      <c r="P80" s="94"/>
      <c r="Q80" s="94"/>
      <c r="R80" s="94"/>
      <c r="S80" s="94"/>
    </row>
    <row r="81" spans="2:19" x14ac:dyDescent="0.3">
      <c r="B81" s="88"/>
      <c r="C81" s="88"/>
      <c r="D81" s="88"/>
      <c r="E81" s="88"/>
      <c r="F81" s="88"/>
      <c r="G81" s="88"/>
      <c r="H81" s="88"/>
      <c r="P81" s="94"/>
      <c r="Q81" s="94"/>
      <c r="R81" s="94"/>
      <c r="S81" s="94"/>
    </row>
    <row r="82" spans="2:19" x14ac:dyDescent="0.3">
      <c r="B82" s="88"/>
      <c r="C82" s="88"/>
      <c r="D82" s="88"/>
      <c r="E82" s="88"/>
      <c r="F82" s="88"/>
      <c r="G82" s="88"/>
      <c r="H82" s="88"/>
      <c r="P82" s="101"/>
      <c r="Q82" s="94"/>
      <c r="R82" s="94"/>
      <c r="S82" s="94"/>
    </row>
    <row r="83" spans="2:19" x14ac:dyDescent="0.3">
      <c r="B83" s="88"/>
      <c r="C83" s="88"/>
      <c r="D83" s="88"/>
      <c r="E83" s="88"/>
      <c r="F83" s="88"/>
      <c r="G83" s="88"/>
      <c r="H83" s="88"/>
      <c r="P83" s="94"/>
      <c r="Q83" s="94"/>
      <c r="R83" s="94"/>
      <c r="S83" s="94"/>
    </row>
    <row r="84" spans="2:19" x14ac:dyDescent="0.3">
      <c r="B84" s="88"/>
      <c r="C84" s="88"/>
      <c r="D84" s="88"/>
      <c r="E84" s="88"/>
      <c r="F84" s="88"/>
      <c r="G84" s="88"/>
      <c r="H84" s="88"/>
      <c r="P84" s="94"/>
      <c r="Q84" s="94"/>
      <c r="R84" s="94"/>
      <c r="S84" s="94"/>
    </row>
    <row r="85" spans="2:19" x14ac:dyDescent="0.3">
      <c r="B85" s="88"/>
      <c r="C85" s="88"/>
      <c r="D85" s="88"/>
      <c r="E85" s="88"/>
      <c r="F85" s="88"/>
      <c r="G85" s="88"/>
      <c r="H85" s="88"/>
      <c r="P85" s="94"/>
      <c r="Q85" s="94"/>
      <c r="R85" s="94"/>
      <c r="S85" s="94"/>
    </row>
    <row r="86" spans="2:19" x14ac:dyDescent="0.3">
      <c r="P86" s="94"/>
      <c r="Q86" s="94"/>
      <c r="R86" s="94"/>
      <c r="S86" s="94"/>
    </row>
    <row r="87" spans="2:19" x14ac:dyDescent="0.3">
      <c r="P87" s="94"/>
      <c r="Q87" s="94"/>
      <c r="R87" s="94"/>
      <c r="S87" s="94"/>
    </row>
    <row r="88" spans="2:19" x14ac:dyDescent="0.3">
      <c r="P88" s="94"/>
      <c r="Q88" s="94"/>
      <c r="R88" s="94"/>
      <c r="S88" s="94"/>
    </row>
    <row r="89" spans="2:19" x14ac:dyDescent="0.3">
      <c r="P89" s="94"/>
      <c r="Q89" s="94"/>
      <c r="R89" s="94"/>
      <c r="S89" s="94"/>
    </row>
    <row r="90" spans="2:19" x14ac:dyDescent="0.3">
      <c r="P90" s="94"/>
      <c r="Q90" s="94"/>
      <c r="R90" s="94"/>
      <c r="S90" s="94"/>
    </row>
    <row r="91" spans="2:19" x14ac:dyDescent="0.3">
      <c r="P91" s="94"/>
      <c r="Q91" s="94"/>
      <c r="R91" s="94"/>
      <c r="S91" s="94"/>
    </row>
    <row r="92" spans="2:19" x14ac:dyDescent="0.3">
      <c r="P92" s="94"/>
      <c r="Q92" s="94"/>
      <c r="R92" s="94"/>
      <c r="S92" s="94"/>
    </row>
    <row r="93" spans="2:19" x14ac:dyDescent="0.3">
      <c r="P93" s="94"/>
      <c r="Q93" s="94"/>
      <c r="R93" s="94"/>
      <c r="S93" s="94"/>
    </row>
    <row r="94" spans="2:19" x14ac:dyDescent="0.3">
      <c r="P94" s="94"/>
      <c r="Q94" s="94"/>
      <c r="R94" s="94"/>
      <c r="S94" s="94"/>
    </row>
    <row r="95" spans="2:19" x14ac:dyDescent="0.3">
      <c r="P95" s="94"/>
      <c r="Q95" s="94"/>
      <c r="R95" s="94"/>
      <c r="S95" s="94"/>
    </row>
    <row r="96" spans="2:19" x14ac:dyDescent="0.3">
      <c r="P96" s="94"/>
      <c r="Q96" s="94"/>
      <c r="R96" s="94"/>
      <c r="S96" s="94"/>
    </row>
    <row r="97" spans="16:19" x14ac:dyDescent="0.3">
      <c r="P97" s="94"/>
      <c r="Q97" s="94"/>
      <c r="R97" s="94"/>
      <c r="S97" s="94"/>
    </row>
    <row r="98" spans="16:19" x14ac:dyDescent="0.3">
      <c r="P98" s="94"/>
      <c r="Q98" s="94"/>
      <c r="R98" s="94"/>
      <c r="S98" s="94"/>
    </row>
    <row r="99" spans="16:19" x14ac:dyDescent="0.3">
      <c r="P99" s="94"/>
      <c r="Q99" s="94"/>
      <c r="R99" s="94"/>
      <c r="S99" s="94"/>
    </row>
    <row r="100" spans="16:19" x14ac:dyDescent="0.3">
      <c r="P100" s="94"/>
      <c r="Q100" s="94"/>
      <c r="R100" s="94"/>
      <c r="S100" s="94"/>
    </row>
    <row r="101" spans="16:19" ht="14.55" customHeight="1" x14ac:dyDescent="0.3">
      <c r="P101" s="94"/>
      <c r="Q101" s="94"/>
      <c r="R101" s="94"/>
      <c r="S101" s="94"/>
    </row>
    <row r="102" spans="16:19" ht="14.55" customHeight="1" x14ac:dyDescent="0.3">
      <c r="P102" s="94"/>
      <c r="Q102" s="94"/>
      <c r="R102" s="94"/>
      <c r="S102" s="94"/>
    </row>
    <row r="103" spans="16:19" x14ac:dyDescent="0.3">
      <c r="P103" s="94"/>
      <c r="Q103" s="94"/>
      <c r="R103" s="94"/>
      <c r="S103" s="94"/>
    </row>
    <row r="104" spans="16:19" x14ac:dyDescent="0.3">
      <c r="P104" s="94"/>
      <c r="Q104" s="94"/>
      <c r="R104" s="94"/>
      <c r="S104" s="94"/>
    </row>
    <row r="105" spans="16:19" x14ac:dyDescent="0.3">
      <c r="P105" s="94"/>
      <c r="Q105" s="94"/>
      <c r="R105" s="94"/>
      <c r="S105" s="94"/>
    </row>
    <row r="106" spans="16:19" ht="20.55" customHeight="1" x14ac:dyDescent="0.3">
      <c r="P106" s="94"/>
      <c r="Q106" s="94"/>
      <c r="R106" s="94"/>
      <c r="S106" s="94"/>
    </row>
    <row r="107" spans="16:19" x14ac:dyDescent="0.3">
      <c r="P107" s="94"/>
      <c r="Q107" s="94"/>
      <c r="R107" s="94"/>
      <c r="S107" s="94"/>
    </row>
    <row r="108" spans="16:19" x14ac:dyDescent="0.3">
      <c r="P108" s="94"/>
      <c r="Q108" s="94"/>
      <c r="R108" s="94"/>
      <c r="S108" s="94"/>
    </row>
    <row r="109" spans="16:19" x14ac:dyDescent="0.3">
      <c r="P109" s="94"/>
      <c r="Q109" s="94"/>
      <c r="R109" s="94"/>
      <c r="S109" s="94"/>
    </row>
    <row r="110" spans="16:19" x14ac:dyDescent="0.3">
      <c r="P110" s="94"/>
      <c r="Q110" s="94"/>
      <c r="R110" s="94"/>
      <c r="S110" s="94"/>
    </row>
    <row r="111" spans="16:19" ht="14.55" customHeight="1" x14ac:dyDescent="0.3">
      <c r="P111" s="94"/>
      <c r="Q111" s="94"/>
      <c r="R111" s="94"/>
      <c r="S111" s="94"/>
    </row>
    <row r="112" spans="16:19" x14ac:dyDescent="0.3">
      <c r="P112" s="94"/>
      <c r="Q112" s="94"/>
      <c r="R112" s="94"/>
      <c r="S112" s="94"/>
    </row>
    <row r="113" spans="16:19" x14ac:dyDescent="0.3">
      <c r="P113" s="94"/>
      <c r="Q113" s="94"/>
      <c r="R113" s="94"/>
      <c r="S113" s="94"/>
    </row>
    <row r="114" spans="16:19" x14ac:dyDescent="0.3">
      <c r="P114" s="94"/>
      <c r="Q114" s="94"/>
      <c r="R114" s="94"/>
      <c r="S114" s="94"/>
    </row>
    <row r="115" spans="16:19" x14ac:dyDescent="0.3">
      <c r="P115" s="94"/>
      <c r="Q115" s="94"/>
      <c r="R115" s="94"/>
      <c r="S115" s="94"/>
    </row>
    <row r="116" spans="16:19" x14ac:dyDescent="0.3">
      <c r="P116" s="94"/>
      <c r="Q116" s="94"/>
      <c r="R116" s="94"/>
      <c r="S116" s="94"/>
    </row>
    <row r="117" spans="16:19" x14ac:dyDescent="0.3">
      <c r="P117" s="94"/>
      <c r="Q117" s="94"/>
      <c r="R117" s="94"/>
      <c r="S117" s="94"/>
    </row>
    <row r="118" spans="16:19" x14ac:dyDescent="0.3">
      <c r="P118" s="94"/>
      <c r="Q118" s="94"/>
      <c r="R118" s="94"/>
      <c r="S118" s="94"/>
    </row>
    <row r="119" spans="16:19" x14ac:dyDescent="0.3">
      <c r="P119" s="94"/>
      <c r="Q119" s="94"/>
      <c r="R119" s="94"/>
      <c r="S119" s="94"/>
    </row>
    <row r="120" spans="16:19" x14ac:dyDescent="0.3">
      <c r="P120" s="94"/>
      <c r="Q120" s="94"/>
      <c r="R120" s="94"/>
      <c r="S120" s="94"/>
    </row>
    <row r="121" spans="16:19" x14ac:dyDescent="0.3">
      <c r="P121" s="94"/>
      <c r="Q121" s="94"/>
      <c r="R121" s="94"/>
      <c r="S121" s="94"/>
    </row>
    <row r="122" spans="16:19" x14ac:dyDescent="0.3">
      <c r="P122" s="94"/>
      <c r="Q122" s="94"/>
      <c r="R122" s="94"/>
      <c r="S122" s="94"/>
    </row>
    <row r="123" spans="16:19" x14ac:dyDescent="0.3">
      <c r="P123" s="94"/>
      <c r="Q123" s="94"/>
      <c r="R123" s="94"/>
      <c r="S123" s="94"/>
    </row>
    <row r="124" spans="16:19" x14ac:dyDescent="0.3">
      <c r="P124" s="94"/>
      <c r="Q124" s="94"/>
      <c r="R124" s="94"/>
      <c r="S124" s="94"/>
    </row>
    <row r="125" spans="16:19" x14ac:dyDescent="0.3">
      <c r="P125" s="94"/>
      <c r="Q125" s="94"/>
      <c r="R125" s="94"/>
      <c r="S125" s="94"/>
    </row>
    <row r="126" spans="16:19" x14ac:dyDescent="0.3">
      <c r="P126" s="94"/>
      <c r="Q126" s="94"/>
      <c r="R126" s="94"/>
      <c r="S126" s="94"/>
    </row>
    <row r="127" spans="16:19" x14ac:dyDescent="0.3">
      <c r="P127" s="94"/>
      <c r="Q127" s="94"/>
      <c r="R127" s="94"/>
      <c r="S127" s="94"/>
    </row>
    <row r="128" spans="16:19" x14ac:dyDescent="0.3">
      <c r="P128" s="94"/>
      <c r="Q128" s="94"/>
      <c r="R128" s="94"/>
      <c r="S128" s="94"/>
    </row>
    <row r="129" spans="16:19" x14ac:dyDescent="0.3">
      <c r="P129" s="94"/>
      <c r="Q129" s="94"/>
      <c r="R129" s="94"/>
      <c r="S129" s="94"/>
    </row>
    <row r="130" spans="16:19" x14ac:dyDescent="0.3">
      <c r="P130" s="94"/>
      <c r="Q130" s="94"/>
      <c r="R130" s="94"/>
      <c r="S130" s="94"/>
    </row>
    <row r="131" spans="16:19" x14ac:dyDescent="0.3">
      <c r="P131" s="94"/>
      <c r="Q131" s="94"/>
      <c r="R131" s="94"/>
      <c r="S131" s="94"/>
    </row>
    <row r="132" spans="16:19" x14ac:dyDescent="0.3">
      <c r="P132" s="94"/>
      <c r="Q132" s="94"/>
      <c r="R132" s="94"/>
      <c r="S132" s="94"/>
    </row>
    <row r="133" spans="16:19" x14ac:dyDescent="0.3">
      <c r="P133" s="94"/>
      <c r="Q133" s="94"/>
      <c r="R133" s="94"/>
      <c r="S133" s="94"/>
    </row>
    <row r="134" spans="16:19" x14ac:dyDescent="0.3">
      <c r="P134" s="94"/>
      <c r="Q134" s="94"/>
      <c r="R134" s="94"/>
      <c r="S134" s="94"/>
    </row>
    <row r="135" spans="16:19" x14ac:dyDescent="0.3">
      <c r="P135" s="94"/>
      <c r="Q135" s="94"/>
      <c r="R135" s="94"/>
      <c r="S135" s="94"/>
    </row>
    <row r="136" spans="16:19" x14ac:dyDescent="0.3">
      <c r="P136" s="94"/>
      <c r="Q136" s="94"/>
      <c r="R136" s="94"/>
      <c r="S136" s="94"/>
    </row>
    <row r="137" spans="16:19" x14ac:dyDescent="0.3">
      <c r="P137" s="94"/>
      <c r="Q137" s="94"/>
      <c r="R137" s="94"/>
      <c r="S137" s="94"/>
    </row>
    <row r="138" spans="16:19" x14ac:dyDescent="0.3">
      <c r="P138" s="94"/>
      <c r="Q138" s="94"/>
      <c r="R138" s="94"/>
      <c r="S138" s="94"/>
    </row>
    <row r="139" spans="16:19" x14ac:dyDescent="0.3">
      <c r="P139" s="94"/>
      <c r="Q139" s="94"/>
      <c r="R139" s="94"/>
      <c r="S139" s="94"/>
    </row>
    <row r="140" spans="16:19" x14ac:dyDescent="0.3">
      <c r="P140" s="94"/>
      <c r="Q140" s="94"/>
      <c r="R140" s="94"/>
      <c r="S140" s="94"/>
    </row>
    <row r="141" spans="16:19" x14ac:dyDescent="0.3">
      <c r="P141" s="94"/>
      <c r="Q141" s="94"/>
      <c r="R141" s="94"/>
      <c r="S141" s="94"/>
    </row>
    <row r="142" spans="16:19" x14ac:dyDescent="0.3">
      <c r="P142" s="94"/>
      <c r="Q142" s="94"/>
      <c r="R142" s="94"/>
      <c r="S142" s="94"/>
    </row>
    <row r="143" spans="16:19" x14ac:dyDescent="0.3">
      <c r="P143" s="94"/>
      <c r="Q143" s="94"/>
      <c r="R143" s="94"/>
      <c r="S143" s="94"/>
    </row>
    <row r="144" spans="16:19" x14ac:dyDescent="0.3">
      <c r="P144" s="94"/>
      <c r="Q144" s="94"/>
      <c r="R144" s="94"/>
      <c r="S144" s="94"/>
    </row>
    <row r="145" spans="16:19" x14ac:dyDescent="0.3">
      <c r="P145" s="94"/>
      <c r="Q145" s="94"/>
      <c r="R145" s="94"/>
      <c r="S145" s="94"/>
    </row>
    <row r="146" spans="16:19" x14ac:dyDescent="0.3">
      <c r="P146" s="94"/>
      <c r="Q146" s="94"/>
      <c r="R146" s="94"/>
      <c r="S146" s="94"/>
    </row>
    <row r="147" spans="16:19" x14ac:dyDescent="0.3">
      <c r="P147" s="94"/>
      <c r="Q147" s="94"/>
      <c r="R147" s="94"/>
      <c r="S147" s="94"/>
    </row>
    <row r="148" spans="16:19" x14ac:dyDescent="0.3">
      <c r="P148" s="94"/>
      <c r="Q148" s="94"/>
      <c r="R148" s="94"/>
      <c r="S148" s="94"/>
    </row>
    <row r="149" spans="16:19" x14ac:dyDescent="0.3">
      <c r="P149" s="94"/>
      <c r="Q149" s="94"/>
      <c r="R149" s="94"/>
      <c r="S149" s="94"/>
    </row>
    <row r="150" spans="16:19" x14ac:dyDescent="0.3">
      <c r="P150" s="94"/>
      <c r="Q150" s="94"/>
      <c r="R150" s="94"/>
      <c r="S150" s="94"/>
    </row>
    <row r="151" spans="16:19" x14ac:dyDescent="0.3">
      <c r="P151" s="94"/>
      <c r="Q151" s="94"/>
      <c r="R151" s="94"/>
      <c r="S151" s="94"/>
    </row>
    <row r="152" spans="16:19" x14ac:dyDescent="0.3">
      <c r="P152" s="94"/>
      <c r="Q152" s="94"/>
      <c r="R152" s="94"/>
      <c r="S152" s="94"/>
    </row>
    <row r="153" spans="16:19" x14ac:dyDescent="0.3">
      <c r="P153" s="94"/>
      <c r="Q153" s="94"/>
      <c r="R153" s="94"/>
      <c r="S153" s="94"/>
    </row>
    <row r="154" spans="16:19" x14ac:dyDescent="0.3">
      <c r="P154" s="94"/>
      <c r="Q154" s="94"/>
      <c r="R154" s="94"/>
      <c r="S154" s="94"/>
    </row>
    <row r="155" spans="16:19" ht="20.55" customHeight="1" x14ac:dyDescent="0.3">
      <c r="P155" s="94"/>
      <c r="Q155" s="94"/>
      <c r="R155" s="94"/>
      <c r="S155" s="94"/>
    </row>
    <row r="156" spans="16:19" ht="14.55" customHeight="1" x14ac:dyDescent="0.3">
      <c r="P156" s="94"/>
      <c r="Q156" s="94"/>
      <c r="R156" s="94"/>
      <c r="S156" s="94"/>
    </row>
    <row r="157" spans="16:19" x14ac:dyDescent="0.3">
      <c r="P157" s="94"/>
      <c r="Q157" s="94"/>
      <c r="R157" s="94"/>
      <c r="S157" s="94"/>
    </row>
    <row r="158" spans="16:19" x14ac:dyDescent="0.3">
      <c r="P158" s="94"/>
      <c r="Q158" s="94"/>
      <c r="R158" s="94"/>
      <c r="S158" s="94"/>
    </row>
    <row r="159" spans="16:19" ht="14.55" customHeight="1" x14ac:dyDescent="0.3">
      <c r="P159" s="94"/>
      <c r="Q159" s="94"/>
      <c r="R159" s="94"/>
      <c r="S159" s="94"/>
    </row>
    <row r="160" spans="16:19" ht="14.55" customHeight="1" x14ac:dyDescent="0.3">
      <c r="P160" s="94"/>
      <c r="Q160" s="94"/>
      <c r="R160" s="94"/>
      <c r="S160" s="94"/>
    </row>
    <row r="164" ht="14.55" customHeight="1" x14ac:dyDescent="0.3"/>
    <row r="169" ht="14.55" customHeight="1" x14ac:dyDescent="0.3"/>
  </sheetData>
  <mergeCells count="7">
    <mergeCell ref="Q45:V45"/>
    <mergeCell ref="A69:F69"/>
    <mergeCell ref="A2:F2"/>
    <mergeCell ref="A24:F24"/>
    <mergeCell ref="I45:N45"/>
    <mergeCell ref="A46:F46"/>
    <mergeCell ref="Q44:V44"/>
  </mergeCells>
  <pageMargins left="0.11811023622047245" right="0.11811023622047245" top="0" bottom="0.15748031496062992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P85"/>
  <sheetViews>
    <sheetView zoomScaleNormal="100" workbookViewId="0"/>
  </sheetViews>
  <sheetFormatPr defaultRowHeight="14.4" x14ac:dyDescent="0.3"/>
  <cols>
    <col min="8" max="8" width="16.5546875" customWidth="1"/>
    <col min="9" max="14" width="9.6640625" customWidth="1"/>
    <col min="16" max="16" width="18" customWidth="1"/>
    <col min="17" max="22" width="7.6640625" customWidth="1"/>
  </cols>
  <sheetData>
    <row r="1" spans="1:15" x14ac:dyDescent="0.3">
      <c r="A1" s="181" t="s">
        <v>130</v>
      </c>
      <c r="B1" s="86"/>
      <c r="C1" s="86"/>
      <c r="D1" s="86"/>
      <c r="E1" s="86"/>
      <c r="F1" s="86"/>
      <c r="G1" s="86"/>
      <c r="H1" s="86"/>
      <c r="I1" s="4"/>
      <c r="J1" s="96"/>
      <c r="K1" s="4"/>
      <c r="L1" s="4"/>
      <c r="M1" s="4"/>
      <c r="N1" s="4"/>
      <c r="O1" s="4"/>
    </row>
    <row r="2" spans="1:15" ht="14.55" customHeight="1" x14ac:dyDescent="0.3">
      <c r="A2" s="514" t="s">
        <v>28</v>
      </c>
      <c r="B2" s="515"/>
      <c r="C2" s="515"/>
      <c r="D2" s="516"/>
      <c r="E2" s="516"/>
      <c r="F2" s="517"/>
      <c r="I2" s="7"/>
      <c r="J2" s="96"/>
      <c r="K2" s="8"/>
      <c r="L2" s="8"/>
      <c r="M2" s="8"/>
      <c r="N2" s="8"/>
      <c r="O2" s="8"/>
    </row>
    <row r="3" spans="1:15" x14ac:dyDescent="0.3">
      <c r="A3" s="270" t="s">
        <v>0</v>
      </c>
      <c r="B3" s="271" t="s">
        <v>2</v>
      </c>
      <c r="C3" s="271" t="s">
        <v>19</v>
      </c>
      <c r="D3" s="271" t="s">
        <v>20</v>
      </c>
      <c r="E3" s="271" t="s">
        <v>18</v>
      </c>
      <c r="F3" s="272" t="s">
        <v>7</v>
      </c>
      <c r="I3" s="10"/>
      <c r="J3" s="96"/>
      <c r="K3" s="11"/>
      <c r="L3" s="11"/>
      <c r="M3" s="11"/>
      <c r="N3" s="11"/>
      <c r="O3" s="11"/>
    </row>
    <row r="4" spans="1:15" ht="14.55" customHeight="1" x14ac:dyDescent="0.25">
      <c r="A4" s="273">
        <v>2000</v>
      </c>
      <c r="B4" s="274">
        <f>SUM(C4:F4)</f>
        <v>303600</v>
      </c>
      <c r="C4" s="274">
        <v>236533</v>
      </c>
      <c r="D4" s="274">
        <v>12196</v>
      </c>
      <c r="E4" s="274">
        <v>54871</v>
      </c>
      <c r="F4" s="275"/>
      <c r="H4" s="2"/>
      <c r="I4" s="4"/>
      <c r="J4" s="96"/>
      <c r="K4" s="4"/>
      <c r="L4" s="4"/>
      <c r="M4" s="4"/>
      <c r="N4" s="4"/>
      <c r="O4" s="4"/>
    </row>
    <row r="5" spans="1:15" ht="14.55" customHeight="1" x14ac:dyDescent="0.25">
      <c r="A5" s="273">
        <v>2001</v>
      </c>
      <c r="B5" s="274">
        <f t="shared" ref="B5:B21" si="0">SUM(C5:F5)</f>
        <v>229890.6607946</v>
      </c>
      <c r="C5" s="274">
        <v>169424</v>
      </c>
      <c r="D5" s="274">
        <v>13248</v>
      </c>
      <c r="E5" s="274">
        <v>47218.6607946</v>
      </c>
      <c r="F5" s="275"/>
      <c r="H5" s="6"/>
      <c r="I5" s="7"/>
      <c r="J5" s="96"/>
      <c r="K5" s="8"/>
      <c r="L5" s="8"/>
      <c r="M5" s="8"/>
      <c r="N5" s="8"/>
      <c r="O5" s="8"/>
    </row>
    <row r="6" spans="1:15" ht="15" x14ac:dyDescent="0.25">
      <c r="A6" s="277">
        <v>2002</v>
      </c>
      <c r="B6" s="274">
        <f t="shared" si="0"/>
        <v>200235</v>
      </c>
      <c r="C6" s="274">
        <v>169278</v>
      </c>
      <c r="D6" s="274">
        <v>12702</v>
      </c>
      <c r="E6" s="274">
        <v>18255</v>
      </c>
      <c r="F6" s="275"/>
      <c r="H6" s="2"/>
      <c r="I6" s="2"/>
      <c r="J6" s="96"/>
      <c r="K6" s="4"/>
      <c r="L6" s="4"/>
      <c r="M6" s="4"/>
      <c r="N6" s="4"/>
      <c r="O6" s="4"/>
    </row>
    <row r="7" spans="1:15" ht="15" x14ac:dyDescent="0.25">
      <c r="A7" s="277">
        <v>2003</v>
      </c>
      <c r="B7" s="274">
        <f t="shared" si="0"/>
        <v>230746</v>
      </c>
      <c r="C7" s="274">
        <v>159295</v>
      </c>
      <c r="D7" s="274">
        <v>19237</v>
      </c>
      <c r="E7" s="274">
        <v>52214</v>
      </c>
      <c r="F7" s="275"/>
      <c r="G7" s="9"/>
      <c r="H7" s="10"/>
      <c r="I7" s="10"/>
      <c r="J7" s="96"/>
      <c r="K7" s="11"/>
      <c r="L7" s="11"/>
      <c r="M7" s="11"/>
      <c r="N7" s="11"/>
      <c r="O7" s="11"/>
    </row>
    <row r="8" spans="1:15" ht="15" x14ac:dyDescent="0.25">
      <c r="A8" s="277">
        <v>2004</v>
      </c>
      <c r="B8" s="274">
        <f t="shared" si="0"/>
        <v>311597</v>
      </c>
      <c r="C8" s="274">
        <v>265006</v>
      </c>
      <c r="D8" s="274">
        <v>20950</v>
      </c>
      <c r="E8" s="274">
        <v>25641</v>
      </c>
      <c r="F8" s="275"/>
      <c r="H8" s="2"/>
      <c r="I8" s="2"/>
      <c r="J8" s="96"/>
      <c r="K8" s="12"/>
      <c r="L8" s="12"/>
      <c r="M8" s="12"/>
      <c r="N8" s="12"/>
      <c r="O8" s="12"/>
    </row>
    <row r="9" spans="1:15" ht="15" x14ac:dyDescent="0.25">
      <c r="A9" s="273">
        <v>2005</v>
      </c>
      <c r="B9" s="274">
        <f t="shared" si="0"/>
        <v>312559</v>
      </c>
      <c r="C9" s="274">
        <v>247965</v>
      </c>
      <c r="D9" s="274">
        <v>13205</v>
      </c>
      <c r="E9" s="274">
        <v>51389</v>
      </c>
      <c r="F9" s="275"/>
      <c r="H9" s="2"/>
      <c r="I9" s="2"/>
      <c r="J9" s="96"/>
      <c r="K9" s="1"/>
      <c r="L9" s="1"/>
      <c r="M9" s="1"/>
      <c r="N9" s="1"/>
      <c r="O9" s="1"/>
    </row>
    <row r="10" spans="1:15" ht="15" x14ac:dyDescent="0.25">
      <c r="A10" s="273">
        <v>2006</v>
      </c>
      <c r="B10" s="274">
        <f t="shared" si="0"/>
        <v>290965</v>
      </c>
      <c r="C10" s="274">
        <v>226710</v>
      </c>
      <c r="D10" s="274">
        <v>10340</v>
      </c>
      <c r="E10" s="274">
        <v>53915</v>
      </c>
      <c r="F10" s="275"/>
      <c r="H10" s="2"/>
      <c r="I10" s="2"/>
      <c r="J10" s="96"/>
      <c r="K10" s="12"/>
      <c r="L10" s="12"/>
      <c r="M10" s="12"/>
      <c r="N10" s="12"/>
      <c r="O10" s="12"/>
    </row>
    <row r="11" spans="1:15" ht="14.55" x14ac:dyDescent="0.35">
      <c r="A11" s="273">
        <v>2007</v>
      </c>
      <c r="B11" s="274">
        <f t="shared" si="0"/>
        <v>272941</v>
      </c>
      <c r="C11" s="274">
        <v>200288</v>
      </c>
      <c r="D11" s="274">
        <v>10952</v>
      </c>
      <c r="E11" s="274">
        <v>61701</v>
      </c>
      <c r="F11" s="275"/>
      <c r="H11" s="2"/>
      <c r="I11" s="2"/>
      <c r="J11" s="96"/>
      <c r="K11" s="12"/>
      <c r="L11" s="12"/>
      <c r="M11" s="12"/>
      <c r="N11" s="12"/>
      <c r="O11" s="12"/>
    </row>
    <row r="12" spans="1:15" ht="14.55" x14ac:dyDescent="0.35">
      <c r="A12" s="273">
        <v>2008</v>
      </c>
      <c r="B12" s="274">
        <f t="shared" si="0"/>
        <v>165911</v>
      </c>
      <c r="C12" s="274">
        <v>89622</v>
      </c>
      <c r="D12" s="274">
        <v>8162</v>
      </c>
      <c r="E12" s="274">
        <v>68127</v>
      </c>
      <c r="F12" s="275"/>
      <c r="H12" s="2"/>
      <c r="I12" s="2"/>
      <c r="J12" s="96"/>
      <c r="K12" s="2"/>
      <c r="L12" s="2"/>
      <c r="M12" s="2"/>
      <c r="N12" s="2"/>
      <c r="O12" s="2"/>
    </row>
    <row r="13" spans="1:15" ht="14.55" x14ac:dyDescent="0.35">
      <c r="A13" s="273">
        <v>2009</v>
      </c>
      <c r="B13" s="274">
        <f t="shared" si="0"/>
        <v>117779</v>
      </c>
      <c r="C13" s="274">
        <v>30153</v>
      </c>
      <c r="D13" s="274">
        <v>8674</v>
      </c>
      <c r="E13" s="274">
        <v>78952</v>
      </c>
      <c r="F13" s="275"/>
      <c r="J13" s="96"/>
    </row>
    <row r="14" spans="1:15" ht="14.55" x14ac:dyDescent="0.35">
      <c r="A14" s="273">
        <v>2010</v>
      </c>
      <c r="B14" s="274">
        <f t="shared" si="0"/>
        <v>137627</v>
      </c>
      <c r="C14" s="274">
        <v>30223</v>
      </c>
      <c r="D14" s="274">
        <v>12943</v>
      </c>
      <c r="E14" s="274">
        <v>94461</v>
      </c>
      <c r="F14" s="275"/>
      <c r="J14" s="96"/>
    </row>
    <row r="15" spans="1:15" ht="14.55" x14ac:dyDescent="0.35">
      <c r="A15" s="273">
        <v>2011</v>
      </c>
      <c r="B15" s="274">
        <f t="shared" si="0"/>
        <v>135547</v>
      </c>
      <c r="C15" s="274">
        <v>32168</v>
      </c>
      <c r="D15" s="274">
        <v>11933</v>
      </c>
      <c r="E15" s="274">
        <v>91446</v>
      </c>
      <c r="F15" s="275"/>
      <c r="J15" s="96"/>
    </row>
    <row r="16" spans="1:15" ht="14.55" x14ac:dyDescent="0.35">
      <c r="A16" s="279">
        <v>2012</v>
      </c>
      <c r="B16" s="274">
        <f t="shared" si="0"/>
        <v>109069</v>
      </c>
      <c r="C16" s="274">
        <v>14873</v>
      </c>
      <c r="D16" s="274">
        <v>20139</v>
      </c>
      <c r="E16" s="274">
        <v>74057</v>
      </c>
      <c r="F16" s="275"/>
      <c r="J16" s="96"/>
    </row>
    <row r="17" spans="1:15" ht="14.55" x14ac:dyDescent="0.35">
      <c r="A17" s="279">
        <v>2013</v>
      </c>
      <c r="B17" s="274">
        <f t="shared" si="0"/>
        <v>106875</v>
      </c>
      <c r="C17" s="274">
        <v>12460</v>
      </c>
      <c r="D17" s="274">
        <v>12232</v>
      </c>
      <c r="E17" s="274">
        <v>82183</v>
      </c>
      <c r="F17" s="275"/>
      <c r="J17" s="96"/>
    </row>
    <row r="18" spans="1:15" ht="14.55" x14ac:dyDescent="0.35">
      <c r="A18" s="279">
        <v>2014</v>
      </c>
      <c r="B18" s="274">
        <f t="shared" si="0"/>
        <v>125805</v>
      </c>
      <c r="C18" s="274">
        <v>16422</v>
      </c>
      <c r="D18" s="274">
        <v>15927</v>
      </c>
      <c r="E18" s="274">
        <v>93456</v>
      </c>
      <c r="F18" s="275"/>
      <c r="J18" s="96"/>
    </row>
    <row r="19" spans="1:15" ht="14.55" x14ac:dyDescent="0.35">
      <c r="A19" s="279">
        <v>2015</v>
      </c>
      <c r="B19" s="274">
        <f t="shared" si="0"/>
        <v>125493</v>
      </c>
      <c r="C19" s="274">
        <v>16145</v>
      </c>
      <c r="D19" s="274">
        <v>12283</v>
      </c>
      <c r="E19" s="274">
        <v>97065</v>
      </c>
      <c r="F19" s="275"/>
      <c r="J19" s="99"/>
    </row>
    <row r="20" spans="1:15" ht="14.55" x14ac:dyDescent="0.35">
      <c r="A20" s="279">
        <v>2016</v>
      </c>
      <c r="B20" s="274">
        <f t="shared" si="0"/>
        <v>122016</v>
      </c>
      <c r="C20" s="274">
        <v>8244</v>
      </c>
      <c r="D20" s="274">
        <v>9263</v>
      </c>
      <c r="E20" s="274">
        <v>101989</v>
      </c>
      <c r="F20" s="275">
        <v>2520</v>
      </c>
    </row>
    <row r="21" spans="1:15" ht="14.55" x14ac:dyDescent="0.35">
      <c r="A21" s="282">
        <v>2017</v>
      </c>
      <c r="B21" s="283">
        <f t="shared" si="0"/>
        <v>120540</v>
      </c>
      <c r="C21" s="283">
        <v>11742</v>
      </c>
      <c r="D21" s="283">
        <v>4167</v>
      </c>
      <c r="E21" s="283">
        <v>95901</v>
      </c>
      <c r="F21" s="290">
        <v>8730</v>
      </c>
    </row>
    <row r="22" spans="1:15" ht="14.55" x14ac:dyDescent="0.35">
      <c r="A22" s="204" t="s">
        <v>157</v>
      </c>
      <c r="B22" s="96">
        <f>B4+B5+B6+B7+B8+B9+B10+B11+B12+B13+B14+B15+B16+B17+B18+B19+B20+B21</f>
        <v>3419195.6607945999</v>
      </c>
      <c r="C22" s="96">
        <f t="shared" ref="C22:F22" si="1">C4+C5+C6+C7+C8+C9+C10+C11+C12+C13+C14+C15+C16+C17+C18+C19+C20+C21</f>
        <v>1936551</v>
      </c>
      <c r="D22" s="96">
        <f t="shared" si="1"/>
        <v>228553</v>
      </c>
      <c r="E22" s="96">
        <f t="shared" si="1"/>
        <v>1242841.6607945999</v>
      </c>
      <c r="F22" s="96">
        <f t="shared" si="1"/>
        <v>11250</v>
      </c>
    </row>
    <row r="23" spans="1:15" ht="14.55" x14ac:dyDescent="0.35">
      <c r="A23" s="1"/>
      <c r="B23" s="14"/>
      <c r="C23" s="14"/>
      <c r="D23" s="14"/>
      <c r="E23" s="14"/>
      <c r="F23" s="14"/>
    </row>
    <row r="24" spans="1:15" ht="14.55" customHeight="1" x14ac:dyDescent="0.3">
      <c r="A24" s="514" t="s">
        <v>29</v>
      </c>
      <c r="B24" s="516"/>
      <c r="C24" s="516"/>
      <c r="D24" s="516"/>
      <c r="E24" s="516"/>
      <c r="F24" s="517"/>
    </row>
    <row r="25" spans="1:15" x14ac:dyDescent="0.3">
      <c r="A25" s="270" t="s">
        <v>0</v>
      </c>
      <c r="B25" s="271" t="s">
        <v>2</v>
      </c>
      <c r="C25" s="271" t="s">
        <v>19</v>
      </c>
      <c r="D25" s="271" t="s">
        <v>20</v>
      </c>
      <c r="E25" s="271" t="s">
        <v>18</v>
      </c>
      <c r="F25" s="272" t="s">
        <v>7</v>
      </c>
    </row>
    <row r="26" spans="1:15" ht="14.55" x14ac:dyDescent="0.35">
      <c r="A26" s="273">
        <v>2000</v>
      </c>
      <c r="B26" s="274">
        <f>SUM(C26:F26)</f>
        <v>399885</v>
      </c>
      <c r="C26" s="274">
        <v>286738</v>
      </c>
      <c r="D26" s="274">
        <v>37151</v>
      </c>
      <c r="E26" s="274">
        <v>75996</v>
      </c>
      <c r="F26" s="275"/>
    </row>
    <row r="27" spans="1:15" ht="14.55" customHeight="1" x14ac:dyDescent="0.35">
      <c r="A27" s="273">
        <v>2001</v>
      </c>
      <c r="B27" s="274">
        <f t="shared" ref="B27:B43" si="2">SUM(C27:F27)</f>
        <v>111000.41914</v>
      </c>
      <c r="C27" s="274">
        <v>63662</v>
      </c>
      <c r="D27" s="274">
        <v>10976</v>
      </c>
      <c r="E27" s="274">
        <v>36362.419139999998</v>
      </c>
      <c r="F27" s="275"/>
    </row>
    <row r="28" spans="1:15" ht="14.55" x14ac:dyDescent="0.35">
      <c r="A28" s="277">
        <v>2002</v>
      </c>
      <c r="B28" s="274">
        <f t="shared" si="2"/>
        <v>143954</v>
      </c>
      <c r="C28" s="274">
        <v>122096</v>
      </c>
      <c r="D28" s="274">
        <v>7926</v>
      </c>
      <c r="E28" s="274">
        <v>13932</v>
      </c>
      <c r="F28" s="275"/>
    </row>
    <row r="29" spans="1:15" x14ac:dyDescent="0.3">
      <c r="A29" s="277">
        <v>2003</v>
      </c>
      <c r="B29" s="274">
        <f t="shared" si="2"/>
        <v>139785</v>
      </c>
      <c r="C29" s="274">
        <v>105883</v>
      </c>
      <c r="D29" s="274">
        <v>9466</v>
      </c>
      <c r="E29" s="274">
        <v>24436</v>
      </c>
      <c r="F29" s="275"/>
      <c r="G29" s="9"/>
      <c r="H29" s="9"/>
      <c r="I29" s="9"/>
      <c r="J29" s="9"/>
      <c r="K29" s="9"/>
      <c r="L29" s="9"/>
      <c r="M29" s="9"/>
      <c r="N29" s="9"/>
      <c r="O29" s="9"/>
    </row>
    <row r="30" spans="1:15" ht="14.55" customHeight="1" x14ac:dyDescent="0.3">
      <c r="A30" s="277">
        <v>2004</v>
      </c>
      <c r="B30" s="274">
        <f t="shared" si="2"/>
        <v>165799</v>
      </c>
      <c r="C30" s="274">
        <v>140051</v>
      </c>
      <c r="D30" s="274">
        <v>8863</v>
      </c>
      <c r="E30" s="274">
        <v>16885</v>
      </c>
      <c r="F30" s="275"/>
    </row>
    <row r="31" spans="1:15" x14ac:dyDescent="0.3">
      <c r="A31" s="273">
        <v>2005</v>
      </c>
      <c r="B31" s="274">
        <f t="shared" si="2"/>
        <v>123393</v>
      </c>
      <c r="C31" s="274">
        <v>79030</v>
      </c>
      <c r="D31" s="274">
        <v>8009</v>
      </c>
      <c r="E31" s="274">
        <v>36354</v>
      </c>
      <c r="F31" s="275"/>
    </row>
    <row r="32" spans="1:15" x14ac:dyDescent="0.3">
      <c r="A32" s="273">
        <v>2006</v>
      </c>
      <c r="B32" s="274">
        <f t="shared" si="2"/>
        <v>149124</v>
      </c>
      <c r="C32" s="274">
        <v>95570</v>
      </c>
      <c r="D32" s="274">
        <v>5278</v>
      </c>
      <c r="E32" s="274">
        <v>48276</v>
      </c>
      <c r="F32" s="275"/>
    </row>
    <row r="33" spans="1:146" x14ac:dyDescent="0.3">
      <c r="A33" s="273">
        <v>2007</v>
      </c>
      <c r="B33" s="274">
        <f t="shared" si="2"/>
        <v>147372</v>
      </c>
      <c r="C33" s="274">
        <v>89517</v>
      </c>
      <c r="D33" s="274">
        <v>5699</v>
      </c>
      <c r="E33" s="274">
        <v>52156</v>
      </c>
      <c r="F33" s="275"/>
    </row>
    <row r="34" spans="1:146" x14ac:dyDescent="0.3">
      <c r="A34" s="273">
        <v>2008</v>
      </c>
      <c r="B34" s="274">
        <f t="shared" si="2"/>
        <v>146987</v>
      </c>
      <c r="C34" s="274">
        <v>94855</v>
      </c>
      <c r="D34" s="274">
        <v>5222</v>
      </c>
      <c r="E34" s="274">
        <v>46910</v>
      </c>
      <c r="F34" s="275"/>
    </row>
    <row r="35" spans="1:146" x14ac:dyDescent="0.3">
      <c r="A35" s="273">
        <v>2009</v>
      </c>
      <c r="B35" s="274">
        <f t="shared" si="2"/>
        <v>113403</v>
      </c>
      <c r="C35" s="274">
        <v>72708</v>
      </c>
      <c r="D35" s="274">
        <v>9972</v>
      </c>
      <c r="E35" s="274">
        <v>30723</v>
      </c>
      <c r="F35" s="275"/>
    </row>
    <row r="36" spans="1:146" x14ac:dyDescent="0.3">
      <c r="A36" s="273">
        <v>2010</v>
      </c>
      <c r="B36" s="274">
        <f t="shared" si="2"/>
        <v>145801</v>
      </c>
      <c r="C36" s="274">
        <v>102507</v>
      </c>
      <c r="D36" s="274">
        <v>8204</v>
      </c>
      <c r="E36" s="274">
        <v>35090</v>
      </c>
      <c r="F36" s="275"/>
    </row>
    <row r="37" spans="1:146" s="24" customFormat="1" x14ac:dyDescent="0.3">
      <c r="A37" s="279">
        <v>2011</v>
      </c>
      <c r="B37" s="288">
        <f t="shared" si="2"/>
        <v>139767</v>
      </c>
      <c r="C37" s="288">
        <v>75813</v>
      </c>
      <c r="D37" s="288">
        <v>11746</v>
      </c>
      <c r="E37" s="288">
        <v>52208</v>
      </c>
      <c r="F37" s="302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</row>
    <row r="38" spans="1:146" x14ac:dyDescent="0.3">
      <c r="A38" s="279">
        <v>2012</v>
      </c>
      <c r="B38" s="274">
        <f t="shared" si="2"/>
        <v>150728</v>
      </c>
      <c r="C38" s="274">
        <v>100092</v>
      </c>
      <c r="D38" s="274">
        <v>10907</v>
      </c>
      <c r="E38" s="274">
        <v>39729</v>
      </c>
      <c r="F38" s="275"/>
    </row>
    <row r="39" spans="1:146" x14ac:dyDescent="0.3">
      <c r="A39" s="279">
        <v>2013</v>
      </c>
      <c r="B39" s="274">
        <f t="shared" si="2"/>
        <v>150789</v>
      </c>
      <c r="C39" s="274">
        <v>101044</v>
      </c>
      <c r="D39" s="274">
        <v>13173</v>
      </c>
      <c r="E39" s="274">
        <v>36572</v>
      </c>
      <c r="F39" s="275"/>
    </row>
    <row r="40" spans="1:146" x14ac:dyDescent="0.3">
      <c r="A40" s="279">
        <v>2014</v>
      </c>
      <c r="B40" s="274">
        <f t="shared" si="2"/>
        <v>161873</v>
      </c>
      <c r="C40" s="274">
        <v>123477</v>
      </c>
      <c r="D40" s="274">
        <v>10826</v>
      </c>
      <c r="E40" s="274">
        <v>27570</v>
      </c>
      <c r="F40" s="275"/>
    </row>
    <row r="41" spans="1:146" x14ac:dyDescent="0.3">
      <c r="A41" s="279">
        <v>2015</v>
      </c>
      <c r="B41" s="274">
        <f t="shared" si="2"/>
        <v>191811</v>
      </c>
      <c r="C41" s="274">
        <v>157684</v>
      </c>
      <c r="D41" s="274">
        <v>15451</v>
      </c>
      <c r="E41" s="274">
        <v>18569</v>
      </c>
      <c r="F41" s="275">
        <v>107</v>
      </c>
    </row>
    <row r="42" spans="1:146" x14ac:dyDescent="0.3">
      <c r="A42" s="279">
        <v>2016</v>
      </c>
      <c r="B42" s="274">
        <f t="shared" si="2"/>
        <v>191436</v>
      </c>
      <c r="C42" s="274">
        <v>146739</v>
      </c>
      <c r="D42" s="274">
        <v>21072</v>
      </c>
      <c r="E42" s="274">
        <v>23625</v>
      </c>
      <c r="F42" s="275"/>
    </row>
    <row r="43" spans="1:146" x14ac:dyDescent="0.3">
      <c r="A43" s="282">
        <v>2017</v>
      </c>
      <c r="B43" s="283">
        <f t="shared" si="2"/>
        <v>192356</v>
      </c>
      <c r="C43" s="283">
        <v>159307</v>
      </c>
      <c r="D43" s="283">
        <v>20319</v>
      </c>
      <c r="E43" s="283">
        <v>12730</v>
      </c>
      <c r="F43" s="290"/>
    </row>
    <row r="44" spans="1:146" x14ac:dyDescent="0.3">
      <c r="A44" s="204" t="s">
        <v>157</v>
      </c>
      <c r="B44" s="96">
        <f>B26+B27+B28+B29+B30+B31+B32+B33+B34+B35+B36+B37+B38+B39+B40+B41+B42+B43</f>
        <v>2965263.4191399999</v>
      </c>
      <c r="C44" s="96">
        <f t="shared" ref="C44:F44" si="3">C26+C27+C28+C29+C30+C31+C32+C33+C34+C35+C36+C37+C38+C39+C40+C41+C42+C43</f>
        <v>2116773</v>
      </c>
      <c r="D44" s="96">
        <f t="shared" si="3"/>
        <v>220260</v>
      </c>
      <c r="E44" s="96">
        <f t="shared" si="3"/>
        <v>628123.41914000001</v>
      </c>
      <c r="F44" s="96">
        <f t="shared" si="3"/>
        <v>107</v>
      </c>
      <c r="H44" s="1"/>
      <c r="I44" s="1"/>
      <c r="J44" s="1"/>
      <c r="K44" s="1"/>
      <c r="L44" s="1"/>
      <c r="M44" s="1"/>
      <c r="N44" s="1"/>
      <c r="O44" s="1"/>
      <c r="P44" s="1"/>
      <c r="Q44" s="513" t="s">
        <v>163</v>
      </c>
      <c r="R44" s="513"/>
      <c r="S44" s="513"/>
      <c r="T44" s="513"/>
      <c r="U44" s="513"/>
      <c r="V44" s="513"/>
    </row>
    <row r="45" spans="1:146" ht="14.55" customHeight="1" x14ac:dyDescent="0.3">
      <c r="A45" s="1"/>
      <c r="B45" s="14"/>
      <c r="C45" s="14"/>
      <c r="D45" s="14"/>
      <c r="E45" s="14"/>
      <c r="F45" s="14"/>
      <c r="H45" s="1"/>
      <c r="I45" s="522" t="s">
        <v>162</v>
      </c>
      <c r="J45" s="524"/>
      <c r="K45" s="522"/>
      <c r="L45" s="522"/>
      <c r="M45" s="522"/>
      <c r="N45" s="523"/>
      <c r="O45" s="111"/>
      <c r="P45" s="1"/>
      <c r="Q45" s="522" t="s">
        <v>162</v>
      </c>
      <c r="R45" s="522"/>
      <c r="S45" s="522"/>
      <c r="T45" s="522"/>
      <c r="U45" s="522"/>
      <c r="V45" s="523"/>
    </row>
    <row r="46" spans="1:146" ht="14.55" customHeight="1" x14ac:dyDescent="0.3">
      <c r="A46" s="514" t="s">
        <v>30</v>
      </c>
      <c r="B46" s="516"/>
      <c r="C46" s="516"/>
      <c r="D46" s="516"/>
      <c r="E46" s="516"/>
      <c r="F46" s="517"/>
      <c r="H46" s="1"/>
      <c r="I46" s="233" t="s">
        <v>23</v>
      </c>
      <c r="J46" s="229" t="s">
        <v>2</v>
      </c>
      <c r="K46" s="229" t="s">
        <v>19</v>
      </c>
      <c r="L46" s="229" t="s">
        <v>20</v>
      </c>
      <c r="M46" s="229" t="s">
        <v>18</v>
      </c>
      <c r="N46" s="230" t="s">
        <v>7</v>
      </c>
      <c r="O46" s="112"/>
      <c r="P46" s="1"/>
      <c r="Q46" s="233" t="s">
        <v>23</v>
      </c>
      <c r="R46" s="229" t="s">
        <v>2</v>
      </c>
      <c r="S46" s="229" t="s">
        <v>19</v>
      </c>
      <c r="T46" s="229" t="s">
        <v>20</v>
      </c>
      <c r="U46" s="229" t="s">
        <v>18</v>
      </c>
      <c r="V46" s="230" t="s">
        <v>7</v>
      </c>
    </row>
    <row r="47" spans="1:146" x14ac:dyDescent="0.3">
      <c r="A47" s="270" t="s">
        <v>0</v>
      </c>
      <c r="B47" s="271" t="s">
        <v>2</v>
      </c>
      <c r="C47" s="271" t="s">
        <v>19</v>
      </c>
      <c r="D47" s="271" t="s">
        <v>20</v>
      </c>
      <c r="E47" s="271" t="s">
        <v>18</v>
      </c>
      <c r="F47" s="272" t="s">
        <v>7</v>
      </c>
      <c r="H47" s="20" t="s">
        <v>10</v>
      </c>
      <c r="I47" s="21" t="s">
        <v>157</v>
      </c>
      <c r="J47" s="17">
        <f>SUM(K47:N47)</f>
        <v>3419195.6607945999</v>
      </c>
      <c r="K47" s="17">
        <f>C22</f>
        <v>1936551</v>
      </c>
      <c r="L47" s="17">
        <f>D22</f>
        <v>228553</v>
      </c>
      <c r="M47" s="17">
        <f>E22</f>
        <v>1242841.6607945999</v>
      </c>
      <c r="N47" s="17">
        <f>F22</f>
        <v>11250</v>
      </c>
      <c r="O47" s="17"/>
      <c r="P47" s="20" t="s">
        <v>10</v>
      </c>
      <c r="Q47" s="204" t="s">
        <v>157</v>
      </c>
      <c r="R47" s="19">
        <f>SUM(S47:V47)</f>
        <v>1</v>
      </c>
      <c r="S47" s="19">
        <f>K47/$J$47</f>
        <v>0.56637618671695367</v>
      </c>
      <c r="T47" s="19">
        <f>L47/$J$47</f>
        <v>6.6844083426008352E-2</v>
      </c>
      <c r="U47" s="19">
        <f>M47/$J$47</f>
        <v>0.3634894823497089</v>
      </c>
      <c r="V47" s="19">
        <f>N47/$J$47</f>
        <v>3.2902475073291271E-3</v>
      </c>
    </row>
    <row r="48" spans="1:146" x14ac:dyDescent="0.3">
      <c r="A48" s="273">
        <v>2000</v>
      </c>
      <c r="B48" s="288">
        <f>SUM(C48:F48)</f>
        <v>703485</v>
      </c>
      <c r="C48" s="274">
        <f t="shared" ref="C48:F64" si="4">C4+C26</f>
        <v>523271</v>
      </c>
      <c r="D48" s="274">
        <f t="shared" si="4"/>
        <v>49347</v>
      </c>
      <c r="E48" s="274">
        <f t="shared" si="4"/>
        <v>130867</v>
      </c>
      <c r="F48" s="275"/>
      <c r="H48" s="20" t="s">
        <v>11</v>
      </c>
      <c r="I48" s="21" t="s">
        <v>157</v>
      </c>
      <c r="J48" s="17">
        <f t="shared" ref="J48" si="5">SUM(K48:N48)</f>
        <v>2965263.4191399999</v>
      </c>
      <c r="K48" s="17">
        <f>C44</f>
        <v>2116773</v>
      </c>
      <c r="L48" s="17">
        <f t="shared" ref="L48:N48" si="6">D44</f>
        <v>220260</v>
      </c>
      <c r="M48" s="17">
        <f t="shared" si="6"/>
        <v>628123.41914000001</v>
      </c>
      <c r="N48" s="17">
        <f t="shared" si="6"/>
        <v>107</v>
      </c>
      <c r="O48" s="17"/>
      <c r="P48" s="20" t="s">
        <v>11</v>
      </c>
      <c r="Q48" s="204" t="s">
        <v>157</v>
      </c>
      <c r="R48" s="19">
        <f>SUM(S48:V48)</f>
        <v>1</v>
      </c>
      <c r="S48" s="19">
        <f>K48/$J$48</f>
        <v>0.71385664637306212</v>
      </c>
      <c r="T48" s="19">
        <f t="shared" ref="T48" si="7">L48/$J$48</f>
        <v>7.4280078652803422E-2</v>
      </c>
      <c r="U48" s="19">
        <f>M48/$J$48</f>
        <v>0.21182719049027066</v>
      </c>
      <c r="V48" s="19">
        <f>N48/$J$48</f>
        <v>3.6084483863842577E-5</v>
      </c>
    </row>
    <row r="49" spans="1:77" x14ac:dyDescent="0.3">
      <c r="A49" s="273">
        <v>2001</v>
      </c>
      <c r="B49" s="288">
        <f t="shared" ref="B49:B65" si="8">SUM(C49:F49)</f>
        <v>340891.07993459998</v>
      </c>
      <c r="C49" s="274">
        <f t="shared" si="4"/>
        <v>233086</v>
      </c>
      <c r="D49" s="274">
        <f t="shared" si="4"/>
        <v>24224</v>
      </c>
      <c r="E49" s="274">
        <f t="shared" si="4"/>
        <v>83581.079934599999</v>
      </c>
      <c r="F49" s="275"/>
      <c r="H49" s="20" t="s">
        <v>2</v>
      </c>
      <c r="I49" s="21" t="s">
        <v>157</v>
      </c>
      <c r="J49" s="22">
        <f>SUM(K49:N49)</f>
        <v>6384459.0799345998</v>
      </c>
      <c r="K49" s="22">
        <f>SUM(K47:K48)</f>
        <v>4053324</v>
      </c>
      <c r="L49" s="22">
        <f t="shared" ref="L49:N49" si="9">SUM(L47:L48)</f>
        <v>448813</v>
      </c>
      <c r="M49" s="22">
        <f t="shared" si="9"/>
        <v>1870965.0799345998</v>
      </c>
      <c r="N49" s="22">
        <f t="shared" si="9"/>
        <v>11357</v>
      </c>
      <c r="O49" s="22"/>
      <c r="P49" s="20" t="s">
        <v>2</v>
      </c>
      <c r="Q49" s="204" t="s">
        <v>157</v>
      </c>
      <c r="R49" s="19">
        <f>SUM(S49:V49)</f>
        <v>1</v>
      </c>
      <c r="S49" s="19">
        <f>K49/$J$49</f>
        <v>0.63487351853174079</v>
      </c>
      <c r="T49" s="19">
        <f t="shared" ref="T49" si="10">L49/$J$49</f>
        <v>7.0297733039052929E-2</v>
      </c>
      <c r="U49" s="19">
        <f>M49/$J$49</f>
        <v>0.29304989765143352</v>
      </c>
      <c r="V49" s="19">
        <f t="shared" ref="V49" si="11">N49/$J$49</f>
        <v>1.7788507777727564E-3</v>
      </c>
    </row>
    <row r="50" spans="1:77" x14ac:dyDescent="0.3">
      <c r="A50" s="273">
        <v>2002</v>
      </c>
      <c r="B50" s="288">
        <f t="shared" si="8"/>
        <v>344189</v>
      </c>
      <c r="C50" s="274">
        <f t="shared" si="4"/>
        <v>291374</v>
      </c>
      <c r="D50" s="274">
        <f t="shared" si="4"/>
        <v>20628</v>
      </c>
      <c r="E50" s="274">
        <f t="shared" si="4"/>
        <v>32187</v>
      </c>
      <c r="F50" s="275"/>
      <c r="H50" s="1"/>
      <c r="I50" s="1"/>
      <c r="J50" s="22"/>
      <c r="K50" s="17"/>
      <c r="L50" s="17"/>
      <c r="M50" s="17"/>
      <c r="N50" s="17"/>
      <c r="O50" s="17"/>
      <c r="P50" s="1"/>
      <c r="Q50" s="1"/>
      <c r="R50" s="1"/>
      <c r="S50" s="164"/>
      <c r="T50" s="164"/>
      <c r="U50" s="164"/>
      <c r="V50" s="164"/>
    </row>
    <row r="51" spans="1:77" x14ac:dyDescent="0.3">
      <c r="A51" s="277">
        <v>2003</v>
      </c>
      <c r="B51" s="288">
        <f t="shared" si="8"/>
        <v>370531</v>
      </c>
      <c r="C51" s="274">
        <f t="shared" si="4"/>
        <v>265178</v>
      </c>
      <c r="D51" s="274">
        <f t="shared" si="4"/>
        <v>28703</v>
      </c>
      <c r="E51" s="274">
        <f t="shared" si="4"/>
        <v>76650</v>
      </c>
      <c r="F51" s="275"/>
      <c r="G51" s="15"/>
      <c r="H51" s="20" t="s">
        <v>10</v>
      </c>
      <c r="I51" s="204" t="s">
        <v>12</v>
      </c>
      <c r="J51" s="19">
        <f>J47/J49</f>
        <v>0.53554978080141835</v>
      </c>
      <c r="K51" s="19">
        <f t="shared" ref="K51:N51" si="12">K47/K49</f>
        <v>0.47776861657247238</v>
      </c>
      <c r="L51" s="19">
        <f t="shared" si="12"/>
        <v>0.50923881438371887</v>
      </c>
      <c r="M51" s="19">
        <f t="shared" si="12"/>
        <v>0.66427838452123533</v>
      </c>
      <c r="N51" s="19">
        <f t="shared" si="12"/>
        <v>0.99057849784274021</v>
      </c>
      <c r="O51" s="23"/>
      <c r="P51" s="1"/>
      <c r="Q51" s="1"/>
      <c r="R51" s="1"/>
      <c r="S51" s="1"/>
      <c r="T51" s="1"/>
      <c r="U51" s="1"/>
      <c r="V51" s="1"/>
    </row>
    <row r="52" spans="1:77" x14ac:dyDescent="0.3">
      <c r="A52" s="273">
        <v>2004</v>
      </c>
      <c r="B52" s="288">
        <f t="shared" si="8"/>
        <v>477396</v>
      </c>
      <c r="C52" s="274">
        <f t="shared" si="4"/>
        <v>405057</v>
      </c>
      <c r="D52" s="274">
        <f t="shared" si="4"/>
        <v>29813</v>
      </c>
      <c r="E52" s="274">
        <f t="shared" si="4"/>
        <v>42526</v>
      </c>
      <c r="F52" s="275"/>
      <c r="H52" s="20" t="s">
        <v>11</v>
      </c>
      <c r="I52" s="204" t="s">
        <v>12</v>
      </c>
      <c r="J52" s="19">
        <f>J48/J49</f>
        <v>0.46445021919858165</v>
      </c>
      <c r="K52" s="19">
        <f t="shared" ref="K52:N52" si="13">K48/K49</f>
        <v>0.52223138342752762</v>
      </c>
      <c r="L52" s="19">
        <f t="shared" si="13"/>
        <v>0.49076118561628118</v>
      </c>
      <c r="M52" s="19">
        <f t="shared" si="13"/>
        <v>0.33572161547876472</v>
      </c>
      <c r="N52" s="19">
        <f t="shared" si="13"/>
        <v>9.4215021572598406E-3</v>
      </c>
      <c r="O52" s="19"/>
      <c r="P52" s="1"/>
      <c r="Q52" s="1"/>
      <c r="R52" s="1"/>
      <c r="S52" s="1"/>
      <c r="T52" s="1"/>
      <c r="U52" s="1"/>
      <c r="V52" s="1"/>
    </row>
    <row r="53" spans="1:77" ht="14.55" customHeight="1" x14ac:dyDescent="0.3">
      <c r="A53" s="273">
        <v>2005</v>
      </c>
      <c r="B53" s="288">
        <f t="shared" si="8"/>
        <v>435952</v>
      </c>
      <c r="C53" s="274">
        <f t="shared" si="4"/>
        <v>326995</v>
      </c>
      <c r="D53" s="274">
        <f t="shared" si="4"/>
        <v>21214</v>
      </c>
      <c r="E53" s="274">
        <f t="shared" si="4"/>
        <v>87743</v>
      </c>
      <c r="F53" s="275"/>
      <c r="H53" s="1"/>
      <c r="I53" s="1"/>
      <c r="J53" s="19"/>
      <c r="K53" s="19"/>
      <c r="L53" s="19"/>
      <c r="M53" s="19"/>
      <c r="N53" s="19"/>
      <c r="O53" s="204"/>
      <c r="P53" s="1"/>
      <c r="Q53" s="1"/>
      <c r="R53" s="1"/>
      <c r="S53" s="1"/>
      <c r="T53" s="1"/>
      <c r="U53" s="1"/>
      <c r="V53" s="1"/>
    </row>
    <row r="54" spans="1:77" x14ac:dyDescent="0.3">
      <c r="A54" s="273">
        <v>2006</v>
      </c>
      <c r="B54" s="288">
        <f t="shared" si="8"/>
        <v>440089</v>
      </c>
      <c r="C54" s="274">
        <f t="shared" si="4"/>
        <v>322280</v>
      </c>
      <c r="D54" s="274">
        <f t="shared" si="4"/>
        <v>15618</v>
      </c>
      <c r="E54" s="274">
        <f t="shared" si="4"/>
        <v>102191</v>
      </c>
      <c r="F54" s="275"/>
      <c r="H54" s="20"/>
      <c r="I54" s="204"/>
      <c r="J54" s="19"/>
      <c r="K54" s="19"/>
      <c r="L54" s="19"/>
      <c r="M54" s="19"/>
      <c r="N54" s="19"/>
      <c r="O54" s="19"/>
      <c r="P54" s="1"/>
      <c r="Q54" s="1"/>
      <c r="R54" s="1"/>
      <c r="S54" s="1"/>
      <c r="T54" s="1"/>
      <c r="U54" s="1"/>
      <c r="V54" s="1"/>
    </row>
    <row r="55" spans="1:77" x14ac:dyDescent="0.3">
      <c r="A55" s="273">
        <v>2007</v>
      </c>
      <c r="B55" s="288">
        <f t="shared" si="8"/>
        <v>420313</v>
      </c>
      <c r="C55" s="274">
        <f t="shared" si="4"/>
        <v>289805</v>
      </c>
      <c r="D55" s="274">
        <f t="shared" si="4"/>
        <v>16651</v>
      </c>
      <c r="E55" s="274">
        <f t="shared" si="4"/>
        <v>113857</v>
      </c>
      <c r="F55" s="275"/>
      <c r="H55" s="20"/>
      <c r="I55" s="204"/>
      <c r="J55" s="19"/>
      <c r="K55" s="19"/>
      <c r="L55" s="19"/>
      <c r="M55" s="19"/>
      <c r="N55" s="19"/>
      <c r="O55" s="19"/>
      <c r="P55" s="1"/>
      <c r="Q55" s="1"/>
      <c r="R55" s="1"/>
      <c r="S55" s="1"/>
      <c r="T55" s="1"/>
      <c r="U55" s="1"/>
      <c r="V55" s="1"/>
    </row>
    <row r="56" spans="1:77" ht="14.55" customHeight="1" x14ac:dyDescent="0.3">
      <c r="A56" s="273">
        <v>2008</v>
      </c>
      <c r="B56" s="288">
        <f t="shared" si="8"/>
        <v>312898</v>
      </c>
      <c r="C56" s="274">
        <f t="shared" si="4"/>
        <v>184477</v>
      </c>
      <c r="D56" s="274">
        <f t="shared" si="4"/>
        <v>13384</v>
      </c>
      <c r="E56" s="274">
        <f t="shared" si="4"/>
        <v>115037</v>
      </c>
      <c r="F56" s="275"/>
      <c r="H56" s="1"/>
      <c r="I56" s="1"/>
      <c r="J56" s="19"/>
      <c r="K56" s="19"/>
      <c r="L56" s="19"/>
      <c r="M56" s="19"/>
      <c r="N56" s="19"/>
      <c r="O56" s="19"/>
      <c r="P56" s="1"/>
      <c r="Q56" s="1"/>
      <c r="R56" s="1"/>
      <c r="S56" s="1"/>
      <c r="T56" s="1"/>
      <c r="U56" s="1"/>
      <c r="V56" s="1"/>
    </row>
    <row r="57" spans="1:77" x14ac:dyDescent="0.3">
      <c r="A57" s="273">
        <v>2009</v>
      </c>
      <c r="B57" s="288">
        <f t="shared" si="8"/>
        <v>231182</v>
      </c>
      <c r="C57" s="274">
        <f t="shared" si="4"/>
        <v>102861</v>
      </c>
      <c r="D57" s="274">
        <f t="shared" si="4"/>
        <v>18646</v>
      </c>
      <c r="E57" s="274">
        <f t="shared" si="4"/>
        <v>109675</v>
      </c>
      <c r="F57" s="2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</row>
    <row r="58" spans="1:77" x14ac:dyDescent="0.3">
      <c r="A58" s="273">
        <v>2010</v>
      </c>
      <c r="B58" s="288">
        <f t="shared" si="8"/>
        <v>283428</v>
      </c>
      <c r="C58" s="274">
        <f t="shared" si="4"/>
        <v>132730</v>
      </c>
      <c r="D58" s="274">
        <f t="shared" si="4"/>
        <v>21147</v>
      </c>
      <c r="E58" s="274">
        <f t="shared" si="4"/>
        <v>129551</v>
      </c>
      <c r="F58" s="2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</row>
    <row r="59" spans="1:77" x14ac:dyDescent="0.3">
      <c r="A59" s="273">
        <v>2011</v>
      </c>
      <c r="B59" s="288">
        <f t="shared" si="8"/>
        <v>275314</v>
      </c>
      <c r="C59" s="274">
        <f t="shared" si="4"/>
        <v>107981</v>
      </c>
      <c r="D59" s="274">
        <f t="shared" si="4"/>
        <v>23679</v>
      </c>
      <c r="E59" s="274">
        <f t="shared" si="4"/>
        <v>143654</v>
      </c>
      <c r="F59" s="2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</row>
    <row r="60" spans="1:77" x14ac:dyDescent="0.3">
      <c r="A60" s="279">
        <v>2012</v>
      </c>
      <c r="B60" s="288">
        <f t="shared" si="8"/>
        <v>259797</v>
      </c>
      <c r="C60" s="274">
        <f t="shared" si="4"/>
        <v>114965</v>
      </c>
      <c r="D60" s="274">
        <f t="shared" si="4"/>
        <v>31046</v>
      </c>
      <c r="E60" s="274">
        <f t="shared" si="4"/>
        <v>113786</v>
      </c>
      <c r="F60" s="2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</row>
    <row r="61" spans="1:77" x14ac:dyDescent="0.3">
      <c r="A61" s="279">
        <v>2013</v>
      </c>
      <c r="B61" s="288">
        <f t="shared" si="8"/>
        <v>257664</v>
      </c>
      <c r="C61" s="274">
        <f t="shared" si="4"/>
        <v>113504</v>
      </c>
      <c r="D61" s="274">
        <f t="shared" si="4"/>
        <v>25405</v>
      </c>
      <c r="E61" s="274">
        <f t="shared" si="4"/>
        <v>118755</v>
      </c>
      <c r="F61" s="2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</row>
    <row r="62" spans="1:77" x14ac:dyDescent="0.3">
      <c r="A62" s="279">
        <v>2014</v>
      </c>
      <c r="B62" s="288">
        <f t="shared" si="8"/>
        <v>287678</v>
      </c>
      <c r="C62" s="274">
        <f t="shared" si="4"/>
        <v>139899</v>
      </c>
      <c r="D62" s="274">
        <f t="shared" si="4"/>
        <v>26753</v>
      </c>
      <c r="E62" s="274">
        <f t="shared" si="4"/>
        <v>121026</v>
      </c>
      <c r="F62" s="2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</row>
    <row r="63" spans="1:77" s="25" customFormat="1" x14ac:dyDescent="0.3">
      <c r="A63" s="279">
        <v>2015</v>
      </c>
      <c r="B63" s="288">
        <f t="shared" si="8"/>
        <v>317304</v>
      </c>
      <c r="C63" s="288">
        <f t="shared" si="4"/>
        <v>173829</v>
      </c>
      <c r="D63" s="288">
        <f t="shared" si="4"/>
        <v>27734</v>
      </c>
      <c r="E63" s="288">
        <f t="shared" si="4"/>
        <v>115634</v>
      </c>
      <c r="F63" s="302">
        <f t="shared" si="4"/>
        <v>107</v>
      </c>
      <c r="G63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</row>
    <row r="64" spans="1:77" x14ac:dyDescent="0.3">
      <c r="A64" s="279">
        <v>2016</v>
      </c>
      <c r="B64" s="288">
        <f t="shared" si="8"/>
        <v>313452</v>
      </c>
      <c r="C64" s="274">
        <f t="shared" si="4"/>
        <v>154983</v>
      </c>
      <c r="D64" s="274">
        <f t="shared" si="4"/>
        <v>30335</v>
      </c>
      <c r="E64" s="274">
        <f t="shared" si="4"/>
        <v>125614</v>
      </c>
      <c r="F64" s="275">
        <f t="shared" si="4"/>
        <v>2520</v>
      </c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</row>
    <row r="65" spans="1:23" x14ac:dyDescent="0.3">
      <c r="A65" s="282">
        <v>2017</v>
      </c>
      <c r="B65" s="289">
        <f t="shared" si="8"/>
        <v>312896</v>
      </c>
      <c r="C65" s="283">
        <v>171049</v>
      </c>
      <c r="D65" s="283">
        <v>24486</v>
      </c>
      <c r="E65" s="283">
        <v>108631</v>
      </c>
      <c r="F65" s="290">
        <v>8730</v>
      </c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</row>
    <row r="66" spans="1:23" x14ac:dyDescent="0.3">
      <c r="A66" s="204" t="s">
        <v>157</v>
      </c>
      <c r="B66" s="98">
        <f>B48+B49+B50+B51+B52+B53+B54+B55+B56+B57+B58+B59+B61+B60+B62+B63+B64+B65</f>
        <v>6384459.0799345998</v>
      </c>
      <c r="C66" s="98">
        <f t="shared" ref="C66:F66" si="14">C48+C49+C50+C51+C52+C53+C54+C55+C56+C57+C58+C59+C61+C60+C62+C63+C64+C65</f>
        <v>4053324</v>
      </c>
      <c r="D66" s="98">
        <f t="shared" si="14"/>
        <v>448813</v>
      </c>
      <c r="E66" s="98">
        <f t="shared" si="14"/>
        <v>1870965.0799346</v>
      </c>
      <c r="F66" s="98">
        <f t="shared" si="14"/>
        <v>11357</v>
      </c>
      <c r="H66" s="175"/>
      <c r="I66" s="175"/>
      <c r="J66" s="175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</row>
    <row r="67" spans="1:23" x14ac:dyDescent="0.3">
      <c r="A67" s="1"/>
      <c r="B67" s="14"/>
      <c r="C67" s="14"/>
      <c r="D67" s="14"/>
      <c r="E67" s="14"/>
      <c r="F67" s="14"/>
      <c r="G67" s="16"/>
      <c r="H67" s="175"/>
      <c r="I67" s="175"/>
      <c r="J67" s="175"/>
      <c r="K67" s="175"/>
      <c r="L67" s="175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</row>
    <row r="68" spans="1:23" x14ac:dyDescent="0.3">
      <c r="B68" s="16"/>
      <c r="C68" s="16"/>
      <c r="D68" s="16"/>
      <c r="E68" s="16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</row>
    <row r="69" spans="1:23" x14ac:dyDescent="0.3">
      <c r="A69" s="521" t="s">
        <v>214</v>
      </c>
      <c r="B69" s="521"/>
      <c r="C69" s="521"/>
      <c r="D69" s="521"/>
      <c r="E69" s="521"/>
      <c r="F69" s="521"/>
    </row>
    <row r="70" spans="1:23" x14ac:dyDescent="0.3">
      <c r="A70" s="291" t="s">
        <v>0</v>
      </c>
      <c r="B70" s="292" t="s">
        <v>2</v>
      </c>
      <c r="C70" s="292" t="s">
        <v>19</v>
      </c>
      <c r="D70" s="292" t="s">
        <v>20</v>
      </c>
      <c r="E70" s="292" t="s">
        <v>18</v>
      </c>
      <c r="F70" s="293" t="s">
        <v>7</v>
      </c>
    </row>
    <row r="71" spans="1:23" ht="73.5" customHeight="1" x14ac:dyDescent="0.3">
      <c r="A71" s="294" t="s">
        <v>15</v>
      </c>
      <c r="B71" s="295">
        <f>SUM(C71:F71)</f>
        <v>3419195.6607945999</v>
      </c>
      <c r="C71" s="296">
        <f>C4+C5+C6+C7+C8+C9+C10+C11+C12+C13+C14+C15+C16+C17+C18+C19+C20+C21</f>
        <v>1936551</v>
      </c>
      <c r="D71" s="296">
        <f>D4+D5+D6+D7+D8+D9+D10+D11+D12+D13+D14+D15+D16+D17+D18+D19+D20+D21</f>
        <v>228553</v>
      </c>
      <c r="E71" s="296">
        <f>E4+E5+E6+E7+E8+E9+E10+E11+E12+E13+E14+E15+E16+E17+E18+E19+E20+E21</f>
        <v>1242841.6607945999</v>
      </c>
      <c r="F71" s="297">
        <f>F4+F5+F6+F7+F8+F9+F10+F11+F12+F13+F14+F15+F16+F17+F18+F19+F20+F21</f>
        <v>11250</v>
      </c>
    </row>
    <row r="72" spans="1:23" ht="66" customHeight="1" x14ac:dyDescent="0.3">
      <c r="A72" s="294" t="s">
        <v>16</v>
      </c>
      <c r="B72" s="295">
        <f>SUM(C72:F72)</f>
        <v>2965263.4191399999</v>
      </c>
      <c r="C72" s="296">
        <f>SUM(C26:C43)</f>
        <v>2116773</v>
      </c>
      <c r="D72" s="296">
        <f>SUM(D26:D43)</f>
        <v>220260</v>
      </c>
      <c r="E72" s="296">
        <f>SUM(E26:E43)</f>
        <v>628123.41914000001</v>
      </c>
      <c r="F72" s="297">
        <f>SUM(F26:F43)</f>
        <v>107</v>
      </c>
    </row>
    <row r="73" spans="1:23" ht="75.75" customHeight="1" x14ac:dyDescent="0.3">
      <c r="A73" s="298" t="s">
        <v>17</v>
      </c>
      <c r="B73" s="299">
        <f>SUM(B71:B72)</f>
        <v>6384459.0799345998</v>
      </c>
      <c r="C73" s="300">
        <f>C71+C72</f>
        <v>4053324</v>
      </c>
      <c r="D73" s="300">
        <f t="shared" ref="D73:F73" si="15">D71+D72</f>
        <v>448813</v>
      </c>
      <c r="E73" s="300">
        <f t="shared" si="15"/>
        <v>1870965.0799345998</v>
      </c>
      <c r="F73" s="301">
        <f t="shared" si="15"/>
        <v>11357</v>
      </c>
    </row>
    <row r="74" spans="1:23" x14ac:dyDescent="0.3">
      <c r="B74" s="16"/>
      <c r="C74" s="16"/>
      <c r="D74" s="16"/>
      <c r="E74" s="16"/>
      <c r="F74" s="16"/>
    </row>
    <row r="76" spans="1:23" ht="14.55" customHeight="1" x14ac:dyDescent="0.3">
      <c r="A76" s="218" t="s">
        <v>189</v>
      </c>
      <c r="B76" s="218"/>
      <c r="C76" s="218"/>
      <c r="D76" s="218"/>
      <c r="E76" s="218"/>
      <c r="F76" s="218"/>
      <c r="G76" s="218"/>
      <c r="H76" s="218"/>
      <c r="I76" s="218"/>
    </row>
    <row r="79" spans="1:23" x14ac:dyDescent="0.3">
      <c r="A79" s="85"/>
      <c r="B79" s="88"/>
      <c r="C79" s="88"/>
      <c r="D79" s="88"/>
      <c r="E79" s="88"/>
      <c r="F79" s="88"/>
      <c r="G79" s="88"/>
      <c r="H79" s="88"/>
    </row>
    <row r="80" spans="1:23" x14ac:dyDescent="0.3">
      <c r="B80" s="88"/>
      <c r="C80" s="88"/>
      <c r="D80" s="88"/>
      <c r="E80" s="88"/>
      <c r="F80" s="88"/>
      <c r="G80" s="88"/>
      <c r="H80" s="88"/>
    </row>
    <row r="81" spans="2:8" x14ac:dyDescent="0.3">
      <c r="B81" s="88"/>
      <c r="C81" s="88"/>
      <c r="D81" s="88"/>
      <c r="E81" s="88"/>
      <c r="F81" s="88"/>
      <c r="G81" s="88"/>
      <c r="H81" s="88"/>
    </row>
    <row r="82" spans="2:8" x14ac:dyDescent="0.3">
      <c r="B82" s="88"/>
      <c r="C82" s="88"/>
      <c r="D82" s="88"/>
      <c r="E82" s="88"/>
      <c r="F82" s="88"/>
      <c r="G82" s="88"/>
      <c r="H82" s="88"/>
    </row>
    <row r="83" spans="2:8" x14ac:dyDescent="0.3">
      <c r="B83" s="88"/>
      <c r="C83" s="88"/>
      <c r="D83" s="88"/>
      <c r="E83" s="88"/>
      <c r="F83" s="88"/>
      <c r="G83" s="88"/>
      <c r="H83" s="88"/>
    </row>
    <row r="84" spans="2:8" x14ac:dyDescent="0.3">
      <c r="B84" s="88"/>
      <c r="C84" s="88"/>
      <c r="D84" s="88"/>
      <c r="E84" s="88"/>
      <c r="F84" s="88"/>
      <c r="G84" s="88"/>
      <c r="H84" s="88"/>
    </row>
    <row r="85" spans="2:8" x14ac:dyDescent="0.3">
      <c r="B85" s="88"/>
      <c r="C85" s="88"/>
      <c r="D85" s="88"/>
      <c r="E85" s="88"/>
      <c r="F85" s="88"/>
      <c r="G85" s="88"/>
      <c r="H85" s="88"/>
    </row>
  </sheetData>
  <mergeCells count="7">
    <mergeCell ref="A69:F69"/>
    <mergeCell ref="A2:F2"/>
    <mergeCell ref="A24:F24"/>
    <mergeCell ref="A46:F46"/>
    <mergeCell ref="Q45:V45"/>
    <mergeCell ref="Q44:V44"/>
    <mergeCell ref="I45:N45"/>
  </mergeCells>
  <pageMargins left="0.70866141732283472" right="0.70866141732283472" top="0.74803149606299213" bottom="0.74803149606299213" header="0.31496062992125984" footer="0.31496062992125984"/>
  <pageSetup paperSize="8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64"/>
  <sheetViews>
    <sheetView workbookViewId="0"/>
  </sheetViews>
  <sheetFormatPr defaultRowHeight="14.4" x14ac:dyDescent="0.3"/>
  <cols>
    <col min="1" max="1" width="25.5546875" customWidth="1"/>
    <col min="3" max="20" width="10.5546875" customWidth="1"/>
    <col min="21" max="21" width="8.21875" customWidth="1"/>
  </cols>
  <sheetData>
    <row r="1" spans="1:24" s="175" customFormat="1" x14ac:dyDescent="0.3">
      <c r="A1" s="183" t="s">
        <v>132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4" x14ac:dyDescent="0.3">
      <c r="A2" s="234" t="s">
        <v>31</v>
      </c>
      <c r="B2" s="234" t="s">
        <v>32</v>
      </c>
      <c r="C2" s="235" t="s">
        <v>33</v>
      </c>
      <c r="D2" s="235" t="s">
        <v>34</v>
      </c>
      <c r="E2" s="236">
        <v>2002</v>
      </c>
      <c r="F2" s="236">
        <v>2003</v>
      </c>
      <c r="G2" s="236">
        <v>2004</v>
      </c>
      <c r="H2" s="236">
        <v>2005</v>
      </c>
      <c r="I2" s="236">
        <v>2006</v>
      </c>
      <c r="J2" s="236">
        <v>2007</v>
      </c>
      <c r="K2" s="236">
        <v>2008</v>
      </c>
      <c r="L2" s="236">
        <v>2009</v>
      </c>
      <c r="M2" s="236">
        <v>2010</v>
      </c>
      <c r="N2" s="236">
        <v>2011</v>
      </c>
      <c r="O2" s="236">
        <v>2012</v>
      </c>
      <c r="P2" s="236">
        <v>2013</v>
      </c>
      <c r="Q2" s="236">
        <v>2014</v>
      </c>
      <c r="R2" s="236">
        <v>2015</v>
      </c>
      <c r="S2" s="236">
        <v>2016</v>
      </c>
      <c r="T2" s="236">
        <v>2017</v>
      </c>
    </row>
    <row r="3" spans="1:24" ht="14.55" x14ac:dyDescent="0.35">
      <c r="A3" s="26" t="s">
        <v>35</v>
      </c>
      <c r="B3" s="27" t="s">
        <v>36</v>
      </c>
      <c r="C3" s="28">
        <v>160083</v>
      </c>
      <c r="D3" s="29">
        <v>160856</v>
      </c>
      <c r="E3" s="30">
        <v>160058</v>
      </c>
      <c r="F3" s="30">
        <v>150690</v>
      </c>
      <c r="G3" s="30">
        <v>152568</v>
      </c>
      <c r="H3" s="30">
        <v>151175</v>
      </c>
      <c r="I3" s="30">
        <v>154635</v>
      </c>
      <c r="J3" s="30">
        <v>156712</v>
      </c>
      <c r="K3" s="30">
        <v>158455</v>
      </c>
      <c r="L3" s="30">
        <v>153794</v>
      </c>
      <c r="M3" s="30">
        <v>153010</v>
      </c>
      <c r="N3" s="30">
        <v>149060</v>
      </c>
      <c r="O3" s="31">
        <v>132212</v>
      </c>
      <c r="P3" s="31">
        <v>126079</v>
      </c>
      <c r="Q3" s="31">
        <v>128295</v>
      </c>
      <c r="R3" s="32">
        <v>130421</v>
      </c>
      <c r="S3" s="89">
        <f>SUM(S4:S6)</f>
        <v>133890</v>
      </c>
      <c r="T3" s="31">
        <v>141876.21460902458</v>
      </c>
      <c r="W3" s="74"/>
      <c r="X3" s="74"/>
    </row>
    <row r="4" spans="1:24" x14ac:dyDescent="0.3">
      <c r="A4" s="33" t="s">
        <v>37</v>
      </c>
      <c r="B4" s="34" t="s">
        <v>36</v>
      </c>
      <c r="C4" s="35">
        <v>140413</v>
      </c>
      <c r="D4" s="36">
        <v>143883</v>
      </c>
      <c r="E4" s="37">
        <v>143057</v>
      </c>
      <c r="F4" s="37">
        <v>134035</v>
      </c>
      <c r="G4" s="37">
        <v>135683</v>
      </c>
      <c r="H4" s="37">
        <v>134650</v>
      </c>
      <c r="I4" s="37">
        <v>137720</v>
      </c>
      <c r="J4" s="37">
        <v>139215</v>
      </c>
      <c r="K4" s="37">
        <v>140454</v>
      </c>
      <c r="L4" s="37">
        <v>136316</v>
      </c>
      <c r="M4" s="37">
        <v>136074</v>
      </c>
      <c r="N4" s="37">
        <v>133292</v>
      </c>
      <c r="O4" s="38">
        <v>118025</v>
      </c>
      <c r="P4" s="38">
        <v>112037</v>
      </c>
      <c r="Q4" s="38">
        <v>113470</v>
      </c>
      <c r="R4" s="39">
        <v>115232</v>
      </c>
      <c r="S4" s="129">
        <v>118074</v>
      </c>
      <c r="T4" s="165">
        <v>125320.10160913601</v>
      </c>
      <c r="W4" s="74"/>
      <c r="X4" s="74"/>
    </row>
    <row r="5" spans="1:24" x14ac:dyDescent="0.3">
      <c r="A5" s="33" t="s">
        <v>38</v>
      </c>
      <c r="B5" s="34" t="s">
        <v>39</v>
      </c>
      <c r="C5" s="35">
        <v>19334</v>
      </c>
      <c r="D5" s="36">
        <v>16577</v>
      </c>
      <c r="E5" s="37">
        <v>16651</v>
      </c>
      <c r="F5" s="37">
        <v>16409</v>
      </c>
      <c r="G5" s="37">
        <v>16667</v>
      </c>
      <c r="H5" s="37">
        <v>16316</v>
      </c>
      <c r="I5" s="37">
        <v>16714</v>
      </c>
      <c r="J5" s="37">
        <v>17296</v>
      </c>
      <c r="K5" s="37">
        <v>17846</v>
      </c>
      <c r="L5" s="37">
        <v>17342</v>
      </c>
      <c r="M5" s="37">
        <v>16809</v>
      </c>
      <c r="N5" s="37">
        <v>15639</v>
      </c>
      <c r="O5" s="38">
        <v>14057</v>
      </c>
      <c r="P5" s="38">
        <v>13908</v>
      </c>
      <c r="Q5" s="38">
        <v>14669</v>
      </c>
      <c r="R5" s="39">
        <v>14962</v>
      </c>
      <c r="S5" s="129">
        <v>15582</v>
      </c>
      <c r="T5" s="165">
        <v>16305.0629998886</v>
      </c>
      <c r="W5" s="74"/>
      <c r="X5" s="74"/>
    </row>
    <row r="6" spans="1:24" x14ac:dyDescent="0.3">
      <c r="A6" s="33" t="s">
        <v>40</v>
      </c>
      <c r="B6" s="34" t="s">
        <v>36</v>
      </c>
      <c r="C6" s="35">
        <v>336</v>
      </c>
      <c r="D6" s="36">
        <v>396</v>
      </c>
      <c r="E6" s="37">
        <v>350</v>
      </c>
      <c r="F6" s="37">
        <v>246</v>
      </c>
      <c r="G6" s="37">
        <v>218</v>
      </c>
      <c r="H6" s="37">
        <v>209</v>
      </c>
      <c r="I6" s="37">
        <v>201</v>
      </c>
      <c r="J6" s="37">
        <v>201</v>
      </c>
      <c r="K6" s="37">
        <v>155</v>
      </c>
      <c r="L6" s="37">
        <v>136</v>
      </c>
      <c r="M6" s="37">
        <v>140</v>
      </c>
      <c r="N6" s="37">
        <v>129</v>
      </c>
      <c r="O6" s="38">
        <v>130</v>
      </c>
      <c r="P6" s="38">
        <v>134</v>
      </c>
      <c r="Q6" s="38">
        <v>156</v>
      </c>
      <c r="R6" s="39">
        <v>227</v>
      </c>
      <c r="S6" s="129">
        <v>234</v>
      </c>
      <c r="T6" s="165">
        <v>251.04999999999998</v>
      </c>
      <c r="W6" s="74"/>
      <c r="X6" s="74"/>
    </row>
    <row r="7" spans="1:24" s="175" customFormat="1" ht="14.55" x14ac:dyDescent="0.35">
      <c r="A7" s="184"/>
      <c r="B7" s="185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W7" s="74"/>
      <c r="X7" s="74"/>
    </row>
    <row r="8" spans="1:24" s="175" customFormat="1" x14ac:dyDescent="0.3">
      <c r="A8" s="373" t="s">
        <v>133</v>
      </c>
      <c r="B8" s="374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W8" s="74"/>
      <c r="X8" s="74"/>
    </row>
    <row r="9" spans="1:24" s="175" customFormat="1" x14ac:dyDescent="0.3">
      <c r="A9" s="313" t="s">
        <v>31</v>
      </c>
      <c r="B9" s="313" t="s">
        <v>32</v>
      </c>
      <c r="C9" s="235" t="s">
        <v>33</v>
      </c>
      <c r="D9" s="235" t="s">
        <v>34</v>
      </c>
      <c r="E9" s="236">
        <v>2002</v>
      </c>
      <c r="F9" s="236">
        <v>2003</v>
      </c>
      <c r="G9" s="236">
        <v>2004</v>
      </c>
      <c r="H9" s="236">
        <v>2005</v>
      </c>
      <c r="I9" s="236">
        <v>2006</v>
      </c>
      <c r="J9" s="236">
        <v>2007</v>
      </c>
      <c r="K9" s="236">
        <v>2008</v>
      </c>
      <c r="L9" s="236">
        <v>2009</v>
      </c>
      <c r="M9" s="236">
        <v>2010</v>
      </c>
      <c r="N9" s="236">
        <v>2011</v>
      </c>
      <c r="O9" s="236">
        <v>2012</v>
      </c>
      <c r="P9" s="236">
        <v>2013</v>
      </c>
      <c r="Q9" s="236">
        <v>2014</v>
      </c>
      <c r="R9" s="236">
        <v>2015</v>
      </c>
      <c r="S9" s="236">
        <v>2016</v>
      </c>
      <c r="T9" s="236">
        <v>2017</v>
      </c>
      <c r="W9" s="74"/>
      <c r="X9" s="74"/>
    </row>
    <row r="10" spans="1:24" x14ac:dyDescent="0.3">
      <c r="A10" s="306" t="s">
        <v>41</v>
      </c>
      <c r="B10" s="307" t="s">
        <v>42</v>
      </c>
      <c r="C10" s="308">
        <v>23.952362212102472</v>
      </c>
      <c r="D10" s="308">
        <v>24.23651588998856</v>
      </c>
      <c r="E10" s="309">
        <v>24.530039110822326</v>
      </c>
      <c r="F10" s="309">
        <v>23.790795673236445</v>
      </c>
      <c r="G10" s="309">
        <v>24.202958680719416</v>
      </c>
      <c r="H10" s="309">
        <v>24.822298660492805</v>
      </c>
      <c r="I10" s="309">
        <v>25.065399165777475</v>
      </c>
      <c r="J10" s="309">
        <v>25.4</v>
      </c>
      <c r="K10" s="309">
        <v>26.6</v>
      </c>
      <c r="L10" s="309">
        <v>26.995916615732732</v>
      </c>
      <c r="M10" s="309">
        <v>26.867949807202145</v>
      </c>
      <c r="N10" s="309">
        <v>27.796578558969543</v>
      </c>
      <c r="O10" s="310">
        <v>28.761806795147187</v>
      </c>
      <c r="P10" s="310">
        <v>28.945224819359289</v>
      </c>
      <c r="Q10" s="310">
        <v>30</v>
      </c>
      <c r="R10" s="311">
        <v>30.339055826899042</v>
      </c>
      <c r="S10" s="312">
        <f>SUM(S11:S13)</f>
        <v>650.01417283226078</v>
      </c>
      <c r="T10" s="310">
        <v>30.952418400896693</v>
      </c>
      <c r="W10" s="74"/>
      <c r="X10" s="74"/>
    </row>
    <row r="11" spans="1:24" x14ac:dyDescent="0.3">
      <c r="A11" s="33" t="s">
        <v>37</v>
      </c>
      <c r="B11" s="40" t="s">
        <v>42</v>
      </c>
      <c r="C11" s="41">
        <v>15.048414320611339</v>
      </c>
      <c r="D11" s="41">
        <v>14.907855688302302</v>
      </c>
      <c r="E11" s="42">
        <v>15.279119511802987</v>
      </c>
      <c r="F11" s="42">
        <v>14.422509046144663</v>
      </c>
      <c r="G11" s="42">
        <v>14.873477148942756</v>
      </c>
      <c r="H11" s="42">
        <v>15.517994801336799</v>
      </c>
      <c r="I11" s="42">
        <v>16.002033110659308</v>
      </c>
      <c r="J11" s="42">
        <v>16.2</v>
      </c>
      <c r="K11" s="42">
        <v>16.399999999999999</v>
      </c>
      <c r="L11" s="42">
        <v>16.557381378561576</v>
      </c>
      <c r="M11" s="42">
        <v>16.584936168336259</v>
      </c>
      <c r="N11" s="42">
        <v>18.198031389730815</v>
      </c>
      <c r="O11" s="43">
        <v>18.625308197415801</v>
      </c>
      <c r="P11" s="43">
        <v>18.311138284673813</v>
      </c>
      <c r="Q11" s="43">
        <v>18.399999999999999</v>
      </c>
      <c r="R11" s="44">
        <v>18.365176339905581</v>
      </c>
      <c r="S11" s="130">
        <v>18.411115063434796</v>
      </c>
      <c r="T11" s="166">
        <v>18.299696074562505</v>
      </c>
      <c r="W11" s="74"/>
      <c r="X11" s="74"/>
    </row>
    <row r="12" spans="1:24" x14ac:dyDescent="0.3">
      <c r="A12" s="33" t="s">
        <v>38</v>
      </c>
      <c r="B12" s="40" t="s">
        <v>42</v>
      </c>
      <c r="C12" s="41">
        <v>83.502999896555295</v>
      </c>
      <c r="D12" s="41">
        <v>97.034204017614769</v>
      </c>
      <c r="E12" s="42">
        <v>99.086661461774071</v>
      </c>
      <c r="F12" s="42">
        <v>96.578036443415201</v>
      </c>
      <c r="G12" s="42">
        <v>96.884322313553724</v>
      </c>
      <c r="H12" s="42">
        <v>98.438465310125025</v>
      </c>
      <c r="I12" s="42">
        <v>96.775697020461891</v>
      </c>
      <c r="J12" s="42">
        <v>96.6</v>
      </c>
      <c r="K12" s="42">
        <v>100.1</v>
      </c>
      <c r="L12" s="42">
        <v>103.33652404566948</v>
      </c>
      <c r="M12" s="42">
        <v>104.18579332500447</v>
      </c>
      <c r="N12" s="42">
        <v>103.84660144510518</v>
      </c>
      <c r="O12" s="43">
        <v>107.75264992530411</v>
      </c>
      <c r="P12" s="43">
        <v>107.57700603968939</v>
      </c>
      <c r="Q12" s="43">
        <v>113</v>
      </c>
      <c r="R12" s="44">
        <v>115.02299157866595</v>
      </c>
      <c r="S12" s="130">
        <v>118.87228853805674</v>
      </c>
      <c r="T12" s="166">
        <v>121.0478823342139</v>
      </c>
      <c r="W12" s="74"/>
      <c r="X12" s="74"/>
    </row>
    <row r="13" spans="1:24" x14ac:dyDescent="0.3">
      <c r="A13" s="33" t="s">
        <v>40</v>
      </c>
      <c r="B13" s="40" t="s">
        <v>42</v>
      </c>
      <c r="C13" s="41">
        <v>318.23214285714283</v>
      </c>
      <c r="D13" s="41">
        <v>366.32828282828285</v>
      </c>
      <c r="E13" s="42">
        <v>258.72000000000003</v>
      </c>
      <c r="F13" s="42">
        <v>273.02845528455282</v>
      </c>
      <c r="G13" s="42">
        <v>274.07339449541286</v>
      </c>
      <c r="H13" s="42">
        <v>272.20574162679424</v>
      </c>
      <c r="I13" s="42">
        <v>272.03482587064678</v>
      </c>
      <c r="J13" s="42">
        <v>272.03482587064678</v>
      </c>
      <c r="K13" s="42">
        <v>771.7</v>
      </c>
      <c r="L13" s="42">
        <v>755.23529411764707</v>
      </c>
      <c r="M13" s="42">
        <v>737.45</v>
      </c>
      <c r="N13" s="42">
        <v>725.96124031007753</v>
      </c>
      <c r="O13" s="43">
        <v>690.19230769230774</v>
      </c>
      <c r="P13" s="43">
        <v>758.79850746268653</v>
      </c>
      <c r="Q13" s="43">
        <v>711.7</v>
      </c>
      <c r="R13" s="44">
        <v>526.96035242290748</v>
      </c>
      <c r="S13" s="130">
        <v>512.73076923076928</v>
      </c>
      <c r="T13" s="166">
        <v>495.51418749651469</v>
      </c>
      <c r="W13" s="74"/>
      <c r="X13" s="74"/>
    </row>
    <row r="14" spans="1:24" ht="14.55" x14ac:dyDescent="0.3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4" x14ac:dyDescent="0.3">
      <c r="A15" s="183" t="s">
        <v>134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4" x14ac:dyDescent="0.3">
      <c r="A16" s="525" t="s">
        <v>56</v>
      </c>
      <c r="B16" s="525"/>
      <c r="C16" s="525"/>
      <c r="D16" s="525"/>
      <c r="E16" s="525"/>
      <c r="F16" s="525"/>
      <c r="G16" s="525"/>
      <c r="H16" s="525"/>
      <c r="I16" s="525"/>
      <c r="J16" s="525"/>
      <c r="K16" s="525"/>
      <c r="L16" s="525"/>
      <c r="M16" s="525"/>
      <c r="N16" s="525"/>
      <c r="O16" s="525"/>
      <c r="P16" s="2"/>
      <c r="Q16" s="2"/>
      <c r="R16" s="2"/>
      <c r="S16" s="186"/>
      <c r="T16" s="186"/>
      <c r="U16" s="90"/>
      <c r="V16" s="90"/>
      <c r="W16" s="90"/>
      <c r="X16" s="90"/>
    </row>
    <row r="17" spans="1:24" x14ac:dyDescent="0.3">
      <c r="A17" s="521" t="s">
        <v>164</v>
      </c>
      <c r="B17" s="521"/>
      <c r="C17" s="521"/>
      <c r="D17" s="521"/>
      <c r="E17" s="521"/>
      <c r="F17" s="521"/>
      <c r="G17" s="521"/>
      <c r="H17" s="521"/>
      <c r="I17" s="521"/>
      <c r="J17" s="521"/>
      <c r="K17" s="521"/>
      <c r="L17" s="521"/>
      <c r="M17" s="521"/>
      <c r="N17" s="521"/>
      <c r="O17" s="521"/>
      <c r="P17" s="187" t="s">
        <v>57</v>
      </c>
      <c r="Q17" s="2"/>
      <c r="R17" s="2"/>
      <c r="S17" s="188"/>
      <c r="T17" s="189"/>
      <c r="U17" s="120"/>
      <c r="V17" s="90"/>
      <c r="W17" s="90"/>
      <c r="X17" s="90"/>
    </row>
    <row r="18" spans="1:24" ht="14.55" x14ac:dyDescent="0.35">
      <c r="A18" s="190" t="s">
        <v>43</v>
      </c>
      <c r="B18" s="191">
        <v>2004</v>
      </c>
      <c r="C18" s="191">
        <v>2005</v>
      </c>
      <c r="D18" s="191">
        <v>2006</v>
      </c>
      <c r="E18" s="191">
        <v>2007</v>
      </c>
      <c r="F18" s="191">
        <v>2008</v>
      </c>
      <c r="G18" s="191">
        <v>2009</v>
      </c>
      <c r="H18" s="191">
        <v>2010</v>
      </c>
      <c r="I18" s="191">
        <v>2011</v>
      </c>
      <c r="J18" s="191">
        <v>2012</v>
      </c>
      <c r="K18" s="191">
        <v>2013</v>
      </c>
      <c r="L18" s="191">
        <v>2014</v>
      </c>
      <c r="M18" s="191">
        <v>2015</v>
      </c>
      <c r="N18" s="191">
        <v>2016</v>
      </c>
      <c r="O18" s="191">
        <v>2017</v>
      </c>
      <c r="P18" s="192" t="s">
        <v>2</v>
      </c>
      <c r="Q18" s="2"/>
      <c r="R18" s="2"/>
      <c r="S18" s="2"/>
      <c r="T18" s="2"/>
      <c r="W18" s="120"/>
      <c r="X18" s="90"/>
    </row>
    <row r="19" spans="1:24" ht="14.55" customHeight="1" x14ac:dyDescent="0.35">
      <c r="A19" s="193" t="s">
        <v>44</v>
      </c>
      <c r="B19" s="45">
        <v>12</v>
      </c>
      <c r="C19" s="45">
        <v>13</v>
      </c>
      <c r="D19" s="45">
        <v>11</v>
      </c>
      <c r="E19" s="45">
        <v>11</v>
      </c>
      <c r="F19" s="45">
        <v>9</v>
      </c>
      <c r="G19" s="45">
        <v>7</v>
      </c>
      <c r="H19" s="45">
        <v>7</v>
      </c>
      <c r="I19" s="45">
        <v>7</v>
      </c>
      <c r="J19" s="45">
        <v>6</v>
      </c>
      <c r="K19" s="45">
        <v>7</v>
      </c>
      <c r="L19" s="45">
        <v>11</v>
      </c>
      <c r="M19" s="45">
        <v>12</v>
      </c>
      <c r="N19" s="45">
        <v>14</v>
      </c>
      <c r="O19" s="194">
        <v>15</v>
      </c>
      <c r="P19" s="195">
        <f>SUM(B19:O19)</f>
        <v>142</v>
      </c>
      <c r="Q19" s="2"/>
      <c r="R19" s="2"/>
      <c r="S19" s="2"/>
      <c r="T19" s="2"/>
      <c r="X19" s="90"/>
    </row>
    <row r="20" spans="1:24" ht="14.55" customHeight="1" x14ac:dyDescent="0.35">
      <c r="A20" s="193" t="s">
        <v>45</v>
      </c>
      <c r="B20" s="45">
        <v>11</v>
      </c>
      <c r="C20" s="45">
        <v>11</v>
      </c>
      <c r="D20" s="45">
        <v>10</v>
      </c>
      <c r="E20" s="45">
        <v>11</v>
      </c>
      <c r="F20" s="45">
        <v>9</v>
      </c>
      <c r="G20" s="45">
        <v>7</v>
      </c>
      <c r="H20" s="45">
        <v>7</v>
      </c>
      <c r="I20" s="45">
        <v>7</v>
      </c>
      <c r="J20" s="45">
        <v>8</v>
      </c>
      <c r="K20" s="45">
        <v>8</v>
      </c>
      <c r="L20" s="45">
        <v>12</v>
      </c>
      <c r="M20" s="45">
        <v>13</v>
      </c>
      <c r="N20" s="45">
        <v>16</v>
      </c>
      <c r="O20" s="194">
        <v>15</v>
      </c>
      <c r="P20" s="195">
        <f t="shared" ref="P20:P30" si="0">SUM(B20:O20)</f>
        <v>145</v>
      </c>
      <c r="Q20" s="2"/>
      <c r="R20" s="2"/>
      <c r="S20" s="2"/>
      <c r="T20" s="2"/>
      <c r="X20" s="90"/>
    </row>
    <row r="21" spans="1:24" ht="14.55" x14ac:dyDescent="0.35">
      <c r="A21" s="193" t="s">
        <v>46</v>
      </c>
      <c r="B21" s="45">
        <v>12</v>
      </c>
      <c r="C21" s="45">
        <v>14</v>
      </c>
      <c r="D21" s="45">
        <v>13</v>
      </c>
      <c r="E21" s="45">
        <v>13</v>
      </c>
      <c r="F21" s="45">
        <v>11</v>
      </c>
      <c r="G21" s="45">
        <v>10</v>
      </c>
      <c r="H21" s="45">
        <v>11</v>
      </c>
      <c r="I21" s="45">
        <v>9</v>
      </c>
      <c r="J21" s="45">
        <v>9</v>
      </c>
      <c r="K21" s="45">
        <v>10</v>
      </c>
      <c r="L21" s="45">
        <v>15</v>
      </c>
      <c r="M21" s="45">
        <v>17</v>
      </c>
      <c r="N21" s="45">
        <v>17</v>
      </c>
      <c r="O21" s="194">
        <v>19</v>
      </c>
      <c r="P21" s="195">
        <f t="shared" si="0"/>
        <v>180</v>
      </c>
      <c r="Q21" s="2"/>
      <c r="R21" s="2"/>
      <c r="S21" s="2"/>
      <c r="T21" s="2"/>
      <c r="X21" s="90"/>
    </row>
    <row r="22" spans="1:24" ht="14.55" x14ac:dyDescent="0.35">
      <c r="A22" s="193" t="s">
        <v>47</v>
      </c>
      <c r="B22" s="45">
        <v>13</v>
      </c>
      <c r="C22" s="45">
        <v>13</v>
      </c>
      <c r="D22" s="45">
        <v>13</v>
      </c>
      <c r="E22" s="45">
        <v>13</v>
      </c>
      <c r="F22" s="45">
        <v>10</v>
      </c>
      <c r="G22" s="45">
        <v>10</v>
      </c>
      <c r="H22" s="45">
        <v>13</v>
      </c>
      <c r="I22" s="45">
        <v>10</v>
      </c>
      <c r="J22" s="45">
        <v>18</v>
      </c>
      <c r="K22" s="45">
        <v>10</v>
      </c>
      <c r="L22" s="45">
        <v>14</v>
      </c>
      <c r="M22" s="45">
        <v>15</v>
      </c>
      <c r="N22" s="45">
        <v>16</v>
      </c>
      <c r="O22" s="194">
        <v>18</v>
      </c>
      <c r="P22" s="195">
        <f t="shared" si="0"/>
        <v>186</v>
      </c>
      <c r="Q22" s="2"/>
      <c r="R22" s="2"/>
      <c r="S22" s="2"/>
      <c r="T22" s="2"/>
      <c r="X22" s="90"/>
    </row>
    <row r="23" spans="1:24" ht="14.55" customHeight="1" x14ac:dyDescent="0.35">
      <c r="A23" s="193" t="s">
        <v>48</v>
      </c>
      <c r="B23" s="45">
        <v>16</v>
      </c>
      <c r="C23" s="45">
        <v>16</v>
      </c>
      <c r="D23" s="45">
        <v>14</v>
      </c>
      <c r="E23" s="45">
        <v>14</v>
      </c>
      <c r="F23" s="45">
        <v>11</v>
      </c>
      <c r="G23" s="45">
        <v>10</v>
      </c>
      <c r="H23" s="45">
        <v>14</v>
      </c>
      <c r="I23" s="45">
        <v>11</v>
      </c>
      <c r="J23" s="45">
        <v>14</v>
      </c>
      <c r="K23" s="45">
        <v>12</v>
      </c>
      <c r="L23" s="45">
        <v>19</v>
      </c>
      <c r="M23" s="45">
        <v>19</v>
      </c>
      <c r="N23" s="45">
        <v>25</v>
      </c>
      <c r="O23" s="194">
        <v>26</v>
      </c>
      <c r="P23" s="195">
        <f t="shared" si="0"/>
        <v>221</v>
      </c>
      <c r="Q23" s="2"/>
      <c r="R23" s="2"/>
      <c r="S23" s="2"/>
      <c r="T23" s="2"/>
      <c r="X23" s="90"/>
    </row>
    <row r="24" spans="1:24" ht="14.55" x14ac:dyDescent="0.35">
      <c r="A24" s="193" t="s">
        <v>49</v>
      </c>
      <c r="B24" s="45">
        <v>27</v>
      </c>
      <c r="C24" s="45">
        <v>22</v>
      </c>
      <c r="D24" s="45">
        <v>22</v>
      </c>
      <c r="E24" s="45">
        <v>22</v>
      </c>
      <c r="F24" s="45">
        <v>16</v>
      </c>
      <c r="G24" s="45">
        <v>18</v>
      </c>
      <c r="H24" s="45">
        <v>15</v>
      </c>
      <c r="I24" s="45">
        <v>15</v>
      </c>
      <c r="J24" s="45">
        <v>10</v>
      </c>
      <c r="K24" s="45">
        <v>16</v>
      </c>
      <c r="L24" s="45">
        <v>23</v>
      </c>
      <c r="M24" s="45">
        <v>28</v>
      </c>
      <c r="N24" s="45">
        <v>25</v>
      </c>
      <c r="O24" s="194">
        <v>29</v>
      </c>
      <c r="P24" s="195">
        <f t="shared" si="0"/>
        <v>288</v>
      </c>
      <c r="Q24" s="2"/>
      <c r="R24" s="2"/>
      <c r="S24" s="2"/>
      <c r="T24" s="2"/>
      <c r="X24" s="90"/>
    </row>
    <row r="25" spans="1:24" ht="14.55" x14ac:dyDescent="0.35">
      <c r="A25" s="193" t="s">
        <v>50</v>
      </c>
      <c r="B25" s="45">
        <v>33</v>
      </c>
      <c r="C25" s="45">
        <v>32</v>
      </c>
      <c r="D25" s="45">
        <v>32</v>
      </c>
      <c r="E25" s="45">
        <v>32</v>
      </c>
      <c r="F25" s="45">
        <v>25</v>
      </c>
      <c r="G25" s="45">
        <v>24</v>
      </c>
      <c r="H25" s="45">
        <v>21</v>
      </c>
      <c r="I25" s="45">
        <v>21</v>
      </c>
      <c r="J25" s="45">
        <v>18</v>
      </c>
      <c r="K25" s="45">
        <v>18</v>
      </c>
      <c r="L25" s="45">
        <v>30</v>
      </c>
      <c r="M25" s="45">
        <v>29</v>
      </c>
      <c r="N25" s="45">
        <v>28</v>
      </c>
      <c r="O25" s="194">
        <v>32</v>
      </c>
      <c r="P25" s="195">
        <f t="shared" si="0"/>
        <v>375</v>
      </c>
      <c r="Q25" s="2"/>
      <c r="R25" s="2"/>
      <c r="S25" s="2"/>
      <c r="T25" s="2"/>
      <c r="X25" s="90"/>
    </row>
    <row r="26" spans="1:24" ht="14.55" x14ac:dyDescent="0.35">
      <c r="A26" s="193" t="s">
        <v>51</v>
      </c>
      <c r="B26" s="45">
        <v>34</v>
      </c>
      <c r="C26" s="45">
        <v>31</v>
      </c>
      <c r="D26" s="45">
        <v>32</v>
      </c>
      <c r="E26" s="45">
        <v>32</v>
      </c>
      <c r="F26" s="45">
        <v>23</v>
      </c>
      <c r="G26" s="45">
        <v>20</v>
      </c>
      <c r="H26" s="45">
        <v>19</v>
      </c>
      <c r="I26" s="45">
        <v>16</v>
      </c>
      <c r="J26" s="45">
        <v>14</v>
      </c>
      <c r="K26" s="45">
        <v>13</v>
      </c>
      <c r="L26" s="45">
        <v>26</v>
      </c>
      <c r="M26" s="45">
        <v>23</v>
      </c>
      <c r="N26" s="45">
        <v>25</v>
      </c>
      <c r="O26" s="194">
        <v>27</v>
      </c>
      <c r="P26" s="195">
        <f t="shared" si="0"/>
        <v>335</v>
      </c>
      <c r="Q26" s="2"/>
      <c r="R26" s="2"/>
      <c r="S26" s="2"/>
      <c r="T26" s="2"/>
      <c r="X26" s="90"/>
    </row>
    <row r="27" spans="1:24" ht="14.55" x14ac:dyDescent="0.35">
      <c r="A27" s="193" t="s">
        <v>52</v>
      </c>
      <c r="B27" s="45">
        <v>19</v>
      </c>
      <c r="C27" s="45">
        <v>18</v>
      </c>
      <c r="D27" s="45">
        <v>17</v>
      </c>
      <c r="E27" s="45">
        <v>17</v>
      </c>
      <c r="F27" s="45">
        <v>13</v>
      </c>
      <c r="G27" s="45">
        <v>11</v>
      </c>
      <c r="H27" s="45">
        <v>11</v>
      </c>
      <c r="I27" s="45">
        <v>11</v>
      </c>
      <c r="J27" s="45">
        <v>10</v>
      </c>
      <c r="K27" s="45">
        <v>11</v>
      </c>
      <c r="L27" s="45">
        <v>21</v>
      </c>
      <c r="M27" s="45">
        <v>23</v>
      </c>
      <c r="N27" s="45">
        <v>20</v>
      </c>
      <c r="O27" s="194">
        <v>21</v>
      </c>
      <c r="P27" s="195">
        <f t="shared" si="0"/>
        <v>223</v>
      </c>
      <c r="Q27" s="2"/>
      <c r="R27" s="2"/>
      <c r="S27" s="2"/>
      <c r="T27" s="2"/>
      <c r="X27" s="90"/>
    </row>
    <row r="28" spans="1:24" ht="14.55" x14ac:dyDescent="0.35">
      <c r="A28" s="193" t="s">
        <v>53</v>
      </c>
      <c r="B28" s="45">
        <v>15</v>
      </c>
      <c r="C28" s="45">
        <v>14</v>
      </c>
      <c r="D28" s="45">
        <v>14</v>
      </c>
      <c r="E28" s="45">
        <v>14</v>
      </c>
      <c r="F28" s="45">
        <v>10</v>
      </c>
      <c r="G28" s="45">
        <v>9</v>
      </c>
      <c r="H28" s="45">
        <v>9</v>
      </c>
      <c r="I28" s="45">
        <v>9</v>
      </c>
      <c r="J28" s="45">
        <v>9</v>
      </c>
      <c r="K28" s="45">
        <v>11</v>
      </c>
      <c r="L28" s="45">
        <v>16</v>
      </c>
      <c r="M28" s="45">
        <v>18</v>
      </c>
      <c r="N28" s="45">
        <v>19</v>
      </c>
      <c r="O28" s="194">
        <v>18</v>
      </c>
      <c r="P28" s="195">
        <f t="shared" si="0"/>
        <v>185</v>
      </c>
      <c r="Q28" s="2"/>
      <c r="R28" s="2"/>
      <c r="S28" s="2"/>
      <c r="T28" s="2"/>
      <c r="X28" s="90"/>
    </row>
    <row r="29" spans="1:24" ht="14.55" x14ac:dyDescent="0.35">
      <c r="A29" s="193" t="s">
        <v>54</v>
      </c>
      <c r="B29" s="45">
        <v>12</v>
      </c>
      <c r="C29" s="45">
        <v>13</v>
      </c>
      <c r="D29" s="45">
        <v>12</v>
      </c>
      <c r="E29" s="45">
        <v>12</v>
      </c>
      <c r="F29" s="45">
        <v>8</v>
      </c>
      <c r="G29" s="45">
        <v>7</v>
      </c>
      <c r="H29" s="45">
        <v>8</v>
      </c>
      <c r="I29" s="45">
        <v>7</v>
      </c>
      <c r="J29" s="45">
        <v>7</v>
      </c>
      <c r="K29" s="45">
        <v>9</v>
      </c>
      <c r="L29" s="45">
        <v>15</v>
      </c>
      <c r="M29" s="45">
        <v>16</v>
      </c>
      <c r="N29" s="45">
        <v>16</v>
      </c>
      <c r="O29" s="194">
        <v>17</v>
      </c>
      <c r="P29" s="195">
        <f t="shared" si="0"/>
        <v>159</v>
      </c>
      <c r="Q29" s="2"/>
      <c r="R29" s="2"/>
      <c r="S29" s="2"/>
      <c r="T29" s="2"/>
      <c r="X29" s="90"/>
    </row>
    <row r="30" spans="1:24" ht="14.55" x14ac:dyDescent="0.35">
      <c r="A30" s="193" t="s">
        <v>55</v>
      </c>
      <c r="B30" s="45">
        <v>13</v>
      </c>
      <c r="C30" s="45">
        <v>13</v>
      </c>
      <c r="D30" s="45">
        <v>12</v>
      </c>
      <c r="E30" s="45">
        <v>12</v>
      </c>
      <c r="F30" s="45">
        <v>10</v>
      </c>
      <c r="G30" s="376">
        <v>0</v>
      </c>
      <c r="H30" s="45">
        <v>9</v>
      </c>
      <c r="I30" s="45">
        <v>7</v>
      </c>
      <c r="J30" s="45">
        <v>7</v>
      </c>
      <c r="K30" s="45">
        <v>8</v>
      </c>
      <c r="L30" s="45">
        <v>13</v>
      </c>
      <c r="M30" s="45">
        <v>13</v>
      </c>
      <c r="N30" s="45">
        <v>14</v>
      </c>
      <c r="O30" s="194">
        <v>14</v>
      </c>
      <c r="P30" s="195">
        <f t="shared" si="0"/>
        <v>145</v>
      </c>
      <c r="Q30" s="375"/>
      <c r="R30" s="2"/>
      <c r="S30" s="2"/>
      <c r="T30" s="2"/>
      <c r="X30" s="90"/>
    </row>
    <row r="31" spans="1:24" ht="14.55" x14ac:dyDescent="0.35">
      <c r="A31" s="196" t="s">
        <v>2</v>
      </c>
      <c r="B31" s="377">
        <f>SUM(B19:B30)</f>
        <v>217</v>
      </c>
      <c r="C31" s="377">
        <f>SUM(C19:C30)</f>
        <v>210</v>
      </c>
      <c r="D31" s="377">
        <f t="shared" ref="D31:O31" si="1">SUM(D19:D30)</f>
        <v>202</v>
      </c>
      <c r="E31" s="377">
        <f>SUM(E19:E30)</f>
        <v>203</v>
      </c>
      <c r="F31" s="377">
        <f t="shared" si="1"/>
        <v>155</v>
      </c>
      <c r="G31" s="377">
        <f t="shared" si="1"/>
        <v>133</v>
      </c>
      <c r="H31" s="377">
        <f t="shared" si="1"/>
        <v>144</v>
      </c>
      <c r="I31" s="377">
        <f t="shared" si="1"/>
        <v>130</v>
      </c>
      <c r="J31" s="377">
        <f t="shared" si="1"/>
        <v>130</v>
      </c>
      <c r="K31" s="377">
        <f t="shared" si="1"/>
        <v>133</v>
      </c>
      <c r="L31" s="377">
        <f t="shared" si="1"/>
        <v>215</v>
      </c>
      <c r="M31" s="377">
        <f t="shared" si="1"/>
        <v>226</v>
      </c>
      <c r="N31" s="377">
        <f t="shared" si="1"/>
        <v>235</v>
      </c>
      <c r="O31" s="377">
        <f t="shared" si="1"/>
        <v>251</v>
      </c>
      <c r="P31" s="197">
        <f>SUM(B31:O31)</f>
        <v>2584</v>
      </c>
      <c r="Q31" s="2"/>
      <c r="R31" s="2"/>
      <c r="S31" s="2"/>
      <c r="T31" s="2"/>
      <c r="X31" s="90"/>
    </row>
    <row r="32" spans="1:24" s="175" customFormat="1" ht="14.55" x14ac:dyDescent="0.3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X32" s="90"/>
    </row>
    <row r="33" spans="12:42" ht="14.55" x14ac:dyDescent="0.35">
      <c r="L33" s="146"/>
      <c r="M33" s="146"/>
      <c r="N33" s="146"/>
    </row>
    <row r="34" spans="12:42" ht="14.55" x14ac:dyDescent="0.35">
      <c r="L34" s="146"/>
      <c r="M34" s="146"/>
      <c r="N34" s="146"/>
    </row>
    <row r="35" spans="12:42" ht="14.55" x14ac:dyDescent="0.35">
      <c r="L35" s="146"/>
      <c r="M35" s="146"/>
      <c r="N35" s="146"/>
      <c r="S35" s="118"/>
      <c r="T35" s="119"/>
      <c r="U35" s="128"/>
      <c r="V35" s="90"/>
      <c r="W35" s="90"/>
    </row>
    <row r="36" spans="12:42" ht="14.55" x14ac:dyDescent="0.35">
      <c r="L36" s="146"/>
      <c r="M36" s="146"/>
      <c r="N36" s="146"/>
      <c r="S36" s="118"/>
      <c r="T36" s="119"/>
      <c r="U36" s="128"/>
      <c r="V36" s="90"/>
      <c r="W36" s="90"/>
    </row>
    <row r="37" spans="12:42" ht="14.55" x14ac:dyDescent="0.35">
      <c r="L37" s="146"/>
      <c r="M37" s="146"/>
      <c r="N37" s="146"/>
      <c r="S37" s="127"/>
      <c r="T37" s="145"/>
      <c r="U37" s="117"/>
      <c r="V37" s="90"/>
      <c r="W37" s="90"/>
    </row>
    <row r="38" spans="12:42" ht="14.55" x14ac:dyDescent="0.35">
      <c r="L38" s="146"/>
      <c r="M38" s="146"/>
      <c r="N38" s="146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</row>
    <row r="39" spans="12:42" ht="14.55" x14ac:dyDescent="0.35">
      <c r="L39" s="146"/>
      <c r="M39" s="146"/>
      <c r="N39" s="146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</row>
    <row r="40" spans="12:42" ht="14.55" x14ac:dyDescent="0.35">
      <c r="L40" s="146"/>
      <c r="M40" s="146"/>
      <c r="N40" s="146"/>
      <c r="S40" s="147"/>
      <c r="T40" s="147"/>
      <c r="U40" s="147"/>
      <c r="V40" s="147"/>
      <c r="W40" s="147"/>
      <c r="X40" s="147"/>
      <c r="Y40" s="147"/>
      <c r="Z40" s="147"/>
      <c r="AA40" s="147"/>
      <c r="AB40" s="147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47"/>
      <c r="AO40" s="147"/>
      <c r="AP40" s="147"/>
    </row>
    <row r="41" spans="12:42" ht="14.55" x14ac:dyDescent="0.35">
      <c r="L41" s="146"/>
      <c r="M41" s="146"/>
      <c r="N41" s="146"/>
      <c r="S41" s="147"/>
      <c r="T41" s="147"/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</row>
    <row r="42" spans="12:42" ht="14.55" x14ac:dyDescent="0.35">
      <c r="L42" s="146"/>
      <c r="M42" s="146"/>
      <c r="N42" s="146"/>
      <c r="S42" s="147"/>
      <c r="T42" s="147"/>
      <c r="U42" s="147"/>
      <c r="V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</row>
    <row r="43" spans="12:42" ht="14.55" x14ac:dyDescent="0.35">
      <c r="L43" s="146"/>
      <c r="M43" s="146"/>
      <c r="N43" s="146"/>
      <c r="S43" s="90"/>
      <c r="T43" s="90"/>
      <c r="U43" s="90"/>
      <c r="V43" s="90"/>
      <c r="W43" s="90"/>
    </row>
    <row r="44" spans="12:42" ht="14.55" x14ac:dyDescent="0.35">
      <c r="L44" s="146"/>
      <c r="M44" s="146"/>
      <c r="N44" s="146"/>
      <c r="S44" s="90"/>
      <c r="T44" s="90"/>
      <c r="U44" s="90"/>
      <c r="V44" s="90"/>
      <c r="W44" s="90"/>
    </row>
    <row r="45" spans="12:42" ht="14.55" x14ac:dyDescent="0.35">
      <c r="L45" s="146"/>
      <c r="M45" s="146"/>
      <c r="N45" s="146"/>
      <c r="S45" s="90"/>
      <c r="T45" s="90"/>
      <c r="U45" s="90"/>
      <c r="V45" s="90"/>
      <c r="W45" s="90"/>
    </row>
    <row r="46" spans="12:42" ht="14.55" x14ac:dyDescent="0.35">
      <c r="L46" s="146"/>
      <c r="M46" s="146"/>
      <c r="N46" s="146"/>
    </row>
    <row r="47" spans="12:42" ht="14.55" x14ac:dyDescent="0.35">
      <c r="L47" s="146"/>
      <c r="M47" s="146"/>
      <c r="N47" s="146"/>
    </row>
    <row r="48" spans="12:42" ht="14.55" x14ac:dyDescent="0.35">
      <c r="L48" s="146"/>
      <c r="M48" s="146"/>
      <c r="N48" s="146"/>
    </row>
    <row r="49" spans="1:14" ht="14.55" x14ac:dyDescent="0.35">
      <c r="L49" s="146"/>
      <c r="M49" s="146"/>
      <c r="N49" s="146"/>
    </row>
    <row r="50" spans="1:14" ht="14.55" x14ac:dyDescent="0.35">
      <c r="L50" s="146"/>
      <c r="M50" s="146"/>
      <c r="N50" s="146"/>
    </row>
    <row r="51" spans="1:14" ht="14.55" x14ac:dyDescent="0.35">
      <c r="L51" s="146"/>
      <c r="M51" s="146"/>
      <c r="N51" s="146"/>
    </row>
    <row r="52" spans="1:14" ht="14.55" x14ac:dyDescent="0.35">
      <c r="L52" s="146"/>
      <c r="M52" s="146"/>
      <c r="N52" s="146"/>
    </row>
    <row r="53" spans="1:14" ht="14.55" x14ac:dyDescent="0.35">
      <c r="L53" s="146"/>
      <c r="M53" s="146"/>
      <c r="N53" s="146"/>
    </row>
    <row r="54" spans="1:14" ht="14.55" x14ac:dyDescent="0.35">
      <c r="C54" s="205"/>
      <c r="L54" s="146"/>
      <c r="M54" s="146"/>
      <c r="N54" s="146"/>
    </row>
    <row r="55" spans="1:14" ht="14.55" customHeight="1" x14ac:dyDescent="0.35">
      <c r="A55" s="314"/>
      <c r="B55" s="217"/>
      <c r="C55" s="227"/>
      <c r="D55" s="227"/>
      <c r="E55" s="227"/>
      <c r="F55" s="227"/>
      <c r="G55" s="227"/>
      <c r="H55" s="227"/>
      <c r="I55" s="227"/>
      <c r="L55" s="146"/>
      <c r="M55" s="146"/>
      <c r="N55" s="146"/>
    </row>
    <row r="56" spans="1:14" ht="14.55" x14ac:dyDescent="0.35">
      <c r="B56" s="218"/>
      <c r="C56" s="227"/>
      <c r="D56" s="227"/>
      <c r="E56" s="227"/>
      <c r="F56" s="227"/>
      <c r="G56" s="227"/>
      <c r="H56" s="227"/>
      <c r="I56" s="227"/>
      <c r="L56" s="146"/>
      <c r="M56" s="146"/>
      <c r="N56" s="146"/>
    </row>
    <row r="57" spans="1:14" ht="14.55" x14ac:dyDescent="0.35">
      <c r="C57" s="88"/>
      <c r="D57" s="88"/>
      <c r="E57" s="88"/>
      <c r="F57" s="88"/>
      <c r="G57" s="88"/>
      <c r="H57" s="88"/>
      <c r="I57" s="88"/>
      <c r="L57" s="146"/>
      <c r="M57" s="146"/>
      <c r="N57" s="146"/>
    </row>
    <row r="58" spans="1:14" ht="15" customHeight="1" x14ac:dyDescent="0.35">
      <c r="C58" s="88"/>
      <c r="D58" s="88"/>
      <c r="E58" s="88"/>
      <c r="F58" s="88"/>
      <c r="G58" s="88"/>
      <c r="H58" s="88"/>
      <c r="I58" s="88"/>
      <c r="L58" s="146"/>
      <c r="M58" s="146"/>
      <c r="N58" s="146"/>
    </row>
    <row r="59" spans="1:14" ht="14.55" x14ac:dyDescent="0.35">
      <c r="C59" s="88"/>
      <c r="D59" s="88"/>
      <c r="E59" s="88"/>
      <c r="F59" s="88"/>
      <c r="G59" s="88"/>
      <c r="H59" s="88"/>
      <c r="I59" s="88"/>
      <c r="L59" s="146"/>
      <c r="M59" s="146"/>
      <c r="N59" s="146"/>
    </row>
    <row r="60" spans="1:14" ht="15" customHeight="1" x14ac:dyDescent="0.35">
      <c r="C60" s="88"/>
      <c r="D60" s="88"/>
      <c r="E60" s="88"/>
      <c r="F60" s="88"/>
      <c r="G60" s="88"/>
      <c r="H60" s="88"/>
      <c r="I60" s="88"/>
      <c r="L60" s="146"/>
      <c r="M60" s="146"/>
      <c r="N60" s="146"/>
    </row>
    <row r="61" spans="1:14" ht="14.55" x14ac:dyDescent="0.35">
      <c r="C61" s="88"/>
      <c r="D61" s="88"/>
      <c r="E61" s="88"/>
      <c r="F61" s="88"/>
      <c r="G61" s="88"/>
      <c r="H61" s="88"/>
      <c r="I61" s="88"/>
      <c r="L61" s="146"/>
      <c r="M61" s="146"/>
      <c r="N61" s="146"/>
    </row>
    <row r="62" spans="1:14" ht="105" customHeight="1" x14ac:dyDescent="0.35">
      <c r="L62" s="146"/>
      <c r="M62" s="146"/>
      <c r="N62" s="146"/>
    </row>
    <row r="63" spans="1:14" ht="15" customHeight="1" x14ac:dyDescent="0.3">
      <c r="L63" s="146"/>
      <c r="M63" s="146"/>
      <c r="N63" s="146"/>
    </row>
    <row r="64" spans="1:14" ht="45" customHeight="1" x14ac:dyDescent="0.3">
      <c r="L64" s="146"/>
      <c r="M64" s="146"/>
      <c r="N64" s="146"/>
    </row>
  </sheetData>
  <mergeCells count="2">
    <mergeCell ref="A16:O16"/>
    <mergeCell ref="A17:O17"/>
  </mergeCells>
  <pageMargins left="0.7" right="0.7" top="0.75" bottom="0.75" header="0.3" footer="0.3"/>
  <pageSetup paperSize="9" orientation="portrait" r:id="rId1"/>
  <ignoredErrors>
    <ignoredError sqref="C2:D2 C9:D9" numberStoredAsText="1"/>
    <ignoredError sqref="B31:C31 D31:O31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9"/>
  <sheetViews>
    <sheetView workbookViewId="0">
      <selection sqref="A1:Y1"/>
    </sheetView>
  </sheetViews>
  <sheetFormatPr defaultRowHeight="14.4" x14ac:dyDescent="0.3"/>
  <cols>
    <col min="1" max="37" width="9.6640625" customWidth="1"/>
  </cols>
  <sheetData>
    <row r="1" spans="1:44" ht="14.55" x14ac:dyDescent="0.35">
      <c r="A1" s="536" t="s">
        <v>136</v>
      </c>
      <c r="B1" s="536"/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44" ht="14.55" x14ac:dyDescent="0.35">
      <c r="A2" s="363"/>
      <c r="B2" s="537">
        <v>2012</v>
      </c>
      <c r="C2" s="537"/>
      <c r="D2" s="537"/>
      <c r="E2" s="537"/>
      <c r="F2" s="537">
        <v>2013</v>
      </c>
      <c r="G2" s="537"/>
      <c r="H2" s="537"/>
      <c r="I2" s="537"/>
      <c r="J2" s="537">
        <v>2014</v>
      </c>
      <c r="K2" s="537"/>
      <c r="L2" s="537"/>
      <c r="M2" s="537"/>
      <c r="N2" s="537">
        <v>2015</v>
      </c>
      <c r="O2" s="537"/>
      <c r="P2" s="537"/>
      <c r="Q2" s="537"/>
      <c r="R2" s="537">
        <v>2016</v>
      </c>
      <c r="S2" s="537"/>
      <c r="T2" s="537"/>
      <c r="U2" s="537"/>
      <c r="V2" s="537">
        <v>2017</v>
      </c>
      <c r="W2" s="537"/>
      <c r="X2" s="537"/>
      <c r="Y2" s="537"/>
      <c r="Z2" s="532" t="s">
        <v>2</v>
      </c>
      <c r="AA2" s="533"/>
      <c r="AB2" s="533"/>
      <c r="AC2" s="534"/>
      <c r="AD2" s="1"/>
      <c r="AE2" s="1"/>
      <c r="AF2" s="1"/>
      <c r="AG2" s="1"/>
      <c r="AH2" s="1"/>
      <c r="AI2" s="1"/>
      <c r="AJ2" s="1"/>
      <c r="AK2" s="1"/>
    </row>
    <row r="3" spans="1:44" ht="42" x14ac:dyDescent="0.3">
      <c r="A3" s="333" t="s">
        <v>58</v>
      </c>
      <c r="B3" s="360" t="s">
        <v>2</v>
      </c>
      <c r="C3" s="360" t="s">
        <v>59</v>
      </c>
      <c r="D3" s="360" t="s">
        <v>60</v>
      </c>
      <c r="E3" s="360" t="s">
        <v>61</v>
      </c>
      <c r="F3" s="360" t="s">
        <v>2</v>
      </c>
      <c r="G3" s="360" t="s">
        <v>59</v>
      </c>
      <c r="H3" s="360" t="s">
        <v>60</v>
      </c>
      <c r="I3" s="360" t="s">
        <v>61</v>
      </c>
      <c r="J3" s="360" t="s">
        <v>2</v>
      </c>
      <c r="K3" s="360" t="s">
        <v>59</v>
      </c>
      <c r="L3" s="360" t="s">
        <v>60</v>
      </c>
      <c r="M3" s="360" t="s">
        <v>61</v>
      </c>
      <c r="N3" s="360" t="s">
        <v>2</v>
      </c>
      <c r="O3" s="360" t="s">
        <v>59</v>
      </c>
      <c r="P3" s="360" t="s">
        <v>60</v>
      </c>
      <c r="Q3" s="360" t="s">
        <v>62</v>
      </c>
      <c r="R3" s="360" t="s">
        <v>2</v>
      </c>
      <c r="S3" s="360" t="s">
        <v>59</v>
      </c>
      <c r="T3" s="360" t="s">
        <v>60</v>
      </c>
      <c r="U3" s="360" t="s">
        <v>62</v>
      </c>
      <c r="V3" s="360" t="s">
        <v>2</v>
      </c>
      <c r="W3" s="360" t="s">
        <v>59</v>
      </c>
      <c r="X3" s="360" t="s">
        <v>60</v>
      </c>
      <c r="Y3" s="360" t="s">
        <v>62</v>
      </c>
      <c r="Z3" s="360" t="s">
        <v>2</v>
      </c>
      <c r="AA3" s="360" t="s">
        <v>59</v>
      </c>
      <c r="AB3" s="360" t="s">
        <v>60</v>
      </c>
      <c r="AC3" s="361" t="s">
        <v>62</v>
      </c>
      <c r="AD3" s="1"/>
      <c r="AE3" s="1"/>
      <c r="AF3" s="1"/>
      <c r="AG3" s="1"/>
      <c r="AH3" s="1"/>
      <c r="AI3" s="1"/>
      <c r="AJ3" s="1"/>
      <c r="AK3" s="1"/>
    </row>
    <row r="4" spans="1:44" ht="14.55" x14ac:dyDescent="0.35">
      <c r="A4" s="336" t="s">
        <v>2</v>
      </c>
      <c r="B4" s="337">
        <f t="shared" ref="B4:U4" si="0">B5+B6+B7</f>
        <v>1312754</v>
      </c>
      <c r="C4" s="337">
        <f t="shared" si="0"/>
        <v>30269</v>
      </c>
      <c r="D4" s="337">
        <f t="shared" si="0"/>
        <v>28240</v>
      </c>
      <c r="E4" s="337">
        <f t="shared" si="0"/>
        <v>1254245</v>
      </c>
      <c r="F4" s="337">
        <f t="shared" si="0"/>
        <v>1189465</v>
      </c>
      <c r="G4" s="337">
        <f t="shared" si="0"/>
        <v>27573</v>
      </c>
      <c r="H4" s="337">
        <f t="shared" si="0"/>
        <v>29649</v>
      </c>
      <c r="I4" s="337">
        <f t="shared" si="0"/>
        <v>1132243</v>
      </c>
      <c r="J4" s="337">
        <f t="shared" si="0"/>
        <v>1126199</v>
      </c>
      <c r="K4" s="337">
        <f t="shared" si="0"/>
        <v>24169</v>
      </c>
      <c r="L4" s="337">
        <f t="shared" si="0"/>
        <v>23278</v>
      </c>
      <c r="M4" s="337">
        <f t="shared" si="0"/>
        <v>1078752</v>
      </c>
      <c r="N4" s="337">
        <f t="shared" si="0"/>
        <v>1278052</v>
      </c>
      <c r="O4" s="337">
        <f t="shared" si="0"/>
        <v>24032</v>
      </c>
      <c r="P4" s="337">
        <f t="shared" si="0"/>
        <v>24803</v>
      </c>
      <c r="Q4" s="337">
        <f t="shared" si="0"/>
        <v>1229217</v>
      </c>
      <c r="R4" s="337">
        <f>S4+T4+U4</f>
        <v>1220332</v>
      </c>
      <c r="S4" s="337">
        <f t="shared" si="0"/>
        <v>25665</v>
      </c>
      <c r="T4" s="337">
        <f t="shared" si="0"/>
        <v>26178</v>
      </c>
      <c r="U4" s="337">
        <f t="shared" si="0"/>
        <v>1168489</v>
      </c>
      <c r="V4" s="362">
        <f>W4+X4+Y4</f>
        <v>1296370</v>
      </c>
      <c r="W4" s="337">
        <f t="shared" ref="W4" si="1">W5+W6+W7</f>
        <v>33322</v>
      </c>
      <c r="X4" s="337">
        <f t="shared" ref="X4:Y4" si="2">X5+X6+X7</f>
        <v>32067</v>
      </c>
      <c r="Y4" s="349">
        <f t="shared" si="2"/>
        <v>1230981</v>
      </c>
      <c r="Z4" s="362">
        <f>B4+F4+J4+N4+R4+V4</f>
        <v>7423172</v>
      </c>
      <c r="AA4" s="362">
        <f t="shared" ref="AA4:AC4" si="3">C4+G4+K4+O4+S4+W4</f>
        <v>165030</v>
      </c>
      <c r="AB4" s="362">
        <f t="shared" si="3"/>
        <v>164215</v>
      </c>
      <c r="AC4" s="381">
        <f t="shared" si="3"/>
        <v>7093927</v>
      </c>
      <c r="AD4" s="1"/>
      <c r="AE4" s="1"/>
      <c r="AF4" s="1"/>
      <c r="AG4" s="372"/>
      <c r="AH4" s="1"/>
      <c r="AI4" s="1"/>
      <c r="AJ4" s="1"/>
      <c r="AK4" s="1"/>
    </row>
    <row r="5" spans="1:44" ht="14.55" x14ac:dyDescent="0.35">
      <c r="A5" s="338" t="s">
        <v>19</v>
      </c>
      <c r="B5" s="337">
        <f>SUM(C5:E5)</f>
        <v>616323</v>
      </c>
      <c r="C5" s="339">
        <v>23656</v>
      </c>
      <c r="D5" s="339">
        <v>21477</v>
      </c>
      <c r="E5" s="339">
        <v>571190</v>
      </c>
      <c r="F5" s="337">
        <f>SUM(G5:I5)</f>
        <v>625374</v>
      </c>
      <c r="G5" s="339">
        <v>25267</v>
      </c>
      <c r="H5" s="339">
        <v>27190</v>
      </c>
      <c r="I5" s="339">
        <v>572917</v>
      </c>
      <c r="J5" s="337">
        <f t="shared" ref="J5:J7" si="4">SUM(K5:M5)</f>
        <v>565501</v>
      </c>
      <c r="K5" s="339">
        <v>21872</v>
      </c>
      <c r="L5" s="339">
        <v>21348</v>
      </c>
      <c r="M5" s="339">
        <v>522281</v>
      </c>
      <c r="N5" s="337">
        <f t="shared" ref="N5:N7" si="5">SUM(O5:Q5)</f>
        <v>578110</v>
      </c>
      <c r="O5" s="340">
        <v>21222</v>
      </c>
      <c r="P5" s="340">
        <v>22082</v>
      </c>
      <c r="Q5" s="340">
        <v>534806</v>
      </c>
      <c r="R5" s="340">
        <v>598177</v>
      </c>
      <c r="S5" s="340">
        <v>24224</v>
      </c>
      <c r="T5" s="340">
        <v>23662</v>
      </c>
      <c r="U5" s="340">
        <v>550291</v>
      </c>
      <c r="V5" s="364">
        <f t="shared" ref="V5:V7" si="6">W5+X5+Y5</f>
        <v>646518</v>
      </c>
      <c r="W5" s="341">
        <v>31177</v>
      </c>
      <c r="X5" s="341">
        <v>29600</v>
      </c>
      <c r="Y5" s="341">
        <v>585741</v>
      </c>
      <c r="Z5" s="362">
        <f t="shared" ref="Z5:Z7" si="7">B5+F5+J5+N5+R5+V5</f>
        <v>3630003</v>
      </c>
      <c r="AA5" s="362">
        <f t="shared" ref="AA5:AA7" si="8">C5+G5+K5+O5+S5+W5</f>
        <v>147418</v>
      </c>
      <c r="AB5" s="362">
        <f t="shared" ref="AB5:AB7" si="9">D5+H5+L5+P5+T5+X5</f>
        <v>145359</v>
      </c>
      <c r="AC5" s="381">
        <f t="shared" ref="AC5:AC7" si="10">E5+I5+M5+Q5+U5+Y5</f>
        <v>3337226</v>
      </c>
      <c r="AD5" s="1"/>
      <c r="AE5" s="1"/>
      <c r="AF5" s="1"/>
      <c r="AG5" s="372"/>
      <c r="AH5" s="1"/>
      <c r="AI5" s="1"/>
      <c r="AJ5" s="1"/>
      <c r="AK5" s="1"/>
    </row>
    <row r="6" spans="1:44" x14ac:dyDescent="0.3">
      <c r="A6" s="342" t="s">
        <v>166</v>
      </c>
      <c r="B6" s="337">
        <f t="shared" ref="B6:B7" si="11">SUM(C6:E6)</f>
        <v>102881</v>
      </c>
      <c r="C6" s="339">
        <v>790</v>
      </c>
      <c r="D6" s="339">
        <v>697</v>
      </c>
      <c r="E6" s="339">
        <v>101394</v>
      </c>
      <c r="F6" s="337">
        <f t="shared" ref="F6:F7" si="12">SUM(G6:I6)</f>
        <v>87437</v>
      </c>
      <c r="G6" s="339">
        <v>243</v>
      </c>
      <c r="H6" s="339">
        <v>230</v>
      </c>
      <c r="I6" s="339">
        <v>86964</v>
      </c>
      <c r="J6" s="337">
        <f t="shared" si="4"/>
        <v>84074</v>
      </c>
      <c r="K6" s="339">
        <v>636</v>
      </c>
      <c r="L6" s="339">
        <v>170</v>
      </c>
      <c r="M6" s="339">
        <v>83268</v>
      </c>
      <c r="N6" s="337">
        <f t="shared" si="5"/>
        <v>119594</v>
      </c>
      <c r="O6" s="340">
        <v>996</v>
      </c>
      <c r="P6" s="340">
        <v>814</v>
      </c>
      <c r="Q6" s="340">
        <v>117784</v>
      </c>
      <c r="R6" s="340">
        <v>99680</v>
      </c>
      <c r="S6" s="365">
        <v>617</v>
      </c>
      <c r="T6" s="365">
        <v>565</v>
      </c>
      <c r="U6" s="365">
        <v>98498</v>
      </c>
      <c r="V6" s="364">
        <f t="shared" si="6"/>
        <v>109264</v>
      </c>
      <c r="W6" s="341">
        <v>784</v>
      </c>
      <c r="X6" s="341">
        <v>772</v>
      </c>
      <c r="Y6" s="341">
        <v>107708</v>
      </c>
      <c r="Z6" s="362">
        <f t="shared" si="7"/>
        <v>602930</v>
      </c>
      <c r="AA6" s="362">
        <f t="shared" si="8"/>
        <v>4066</v>
      </c>
      <c r="AB6" s="362">
        <f t="shared" si="9"/>
        <v>3248</v>
      </c>
      <c r="AC6" s="381">
        <f t="shared" si="10"/>
        <v>595616</v>
      </c>
      <c r="AD6" s="1"/>
      <c r="AE6" s="1"/>
      <c r="AF6" s="1"/>
      <c r="AG6" s="372"/>
      <c r="AH6" s="1"/>
      <c r="AI6" s="1"/>
      <c r="AJ6" s="1"/>
      <c r="AK6" s="1"/>
    </row>
    <row r="7" spans="1:44" ht="14.55" x14ac:dyDescent="0.35">
      <c r="A7" s="344" t="s">
        <v>165</v>
      </c>
      <c r="B7" s="366">
        <f t="shared" si="11"/>
        <v>593550</v>
      </c>
      <c r="C7" s="345">
        <v>5823</v>
      </c>
      <c r="D7" s="345">
        <v>6066</v>
      </c>
      <c r="E7" s="345">
        <v>581661</v>
      </c>
      <c r="F7" s="366">
        <f t="shared" si="12"/>
        <v>476654</v>
      </c>
      <c r="G7" s="345">
        <v>2063</v>
      </c>
      <c r="H7" s="345">
        <v>2229</v>
      </c>
      <c r="I7" s="345">
        <v>472362</v>
      </c>
      <c r="J7" s="366">
        <f t="shared" si="4"/>
        <v>476624</v>
      </c>
      <c r="K7" s="345">
        <v>1661</v>
      </c>
      <c r="L7" s="345">
        <v>1760</v>
      </c>
      <c r="M7" s="345">
        <v>473203</v>
      </c>
      <c r="N7" s="366">
        <f t="shared" si="5"/>
        <v>580348</v>
      </c>
      <c r="O7" s="346">
        <v>1814</v>
      </c>
      <c r="P7" s="346">
        <v>1907</v>
      </c>
      <c r="Q7" s="346">
        <v>576627</v>
      </c>
      <c r="R7" s="346">
        <v>522475</v>
      </c>
      <c r="S7" s="367">
        <v>824</v>
      </c>
      <c r="T7" s="367">
        <v>1951</v>
      </c>
      <c r="U7" s="367">
        <v>519700</v>
      </c>
      <c r="V7" s="368">
        <f t="shared" si="6"/>
        <v>540588</v>
      </c>
      <c r="W7" s="348">
        <v>1361</v>
      </c>
      <c r="X7" s="348">
        <v>1695</v>
      </c>
      <c r="Y7" s="348">
        <v>537532</v>
      </c>
      <c r="Z7" s="382">
        <f t="shared" si="7"/>
        <v>3190239</v>
      </c>
      <c r="AA7" s="382">
        <f t="shared" si="8"/>
        <v>13546</v>
      </c>
      <c r="AB7" s="382">
        <f t="shared" si="9"/>
        <v>15608</v>
      </c>
      <c r="AC7" s="383">
        <f t="shared" si="10"/>
        <v>3161085</v>
      </c>
      <c r="AD7" s="1"/>
      <c r="AE7" s="1"/>
      <c r="AF7" s="1"/>
      <c r="AG7" s="372"/>
      <c r="AH7" s="1"/>
      <c r="AI7" s="1"/>
      <c r="AJ7" s="1"/>
      <c r="AK7" s="1"/>
    </row>
    <row r="8" spans="1:44" ht="14.55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4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</row>
    <row r="9" spans="1:44" ht="14.55" x14ac:dyDescent="0.3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94"/>
      <c r="AM9" s="94"/>
      <c r="AN9" s="94"/>
      <c r="AO9" s="94"/>
      <c r="AP9" s="94"/>
    </row>
    <row r="10" spans="1:44" ht="27.75" customHeight="1" x14ac:dyDescent="0.3">
      <c r="A10" s="538" t="s">
        <v>59</v>
      </c>
      <c r="B10" s="539"/>
      <c r="C10" s="539"/>
      <c r="D10" s="539"/>
      <c r="E10" s="539"/>
      <c r="F10" s="539"/>
      <c r="G10" s="539"/>
      <c r="H10" s="540"/>
      <c r="I10" s="1"/>
      <c r="J10" s="526" t="s">
        <v>60</v>
      </c>
      <c r="K10" s="527"/>
      <c r="L10" s="527"/>
      <c r="M10" s="527"/>
      <c r="N10" s="527"/>
      <c r="O10" s="527"/>
      <c r="P10" s="527"/>
      <c r="Q10" s="528"/>
      <c r="R10" s="1"/>
      <c r="S10" s="526" t="s">
        <v>61</v>
      </c>
      <c r="T10" s="527"/>
      <c r="U10" s="527"/>
      <c r="V10" s="527"/>
      <c r="W10" s="527"/>
      <c r="X10" s="527"/>
      <c r="Y10" s="527"/>
      <c r="Z10" s="528"/>
      <c r="AA10" s="1"/>
      <c r="AB10" s="529" t="s">
        <v>2</v>
      </c>
      <c r="AC10" s="530"/>
      <c r="AD10" s="530"/>
      <c r="AE10" s="530"/>
      <c r="AF10" s="530"/>
      <c r="AG10" s="530"/>
      <c r="AH10" s="530"/>
      <c r="AI10" s="531"/>
      <c r="AJ10" s="1"/>
      <c r="AK10" s="1"/>
      <c r="AL10" s="121"/>
      <c r="AM10" s="121"/>
      <c r="AN10" s="121"/>
      <c r="AO10" s="124"/>
      <c r="AP10" s="124"/>
      <c r="AQ10" s="1"/>
      <c r="AR10" s="1"/>
    </row>
    <row r="11" spans="1:44" ht="15" customHeight="1" x14ac:dyDescent="0.35">
      <c r="A11" s="315" t="s">
        <v>58</v>
      </c>
      <c r="B11" s="316">
        <v>2012</v>
      </c>
      <c r="C11" s="316">
        <v>2013</v>
      </c>
      <c r="D11" s="316">
        <v>2014</v>
      </c>
      <c r="E11" s="316">
        <v>2015</v>
      </c>
      <c r="F11" s="316">
        <v>2016</v>
      </c>
      <c r="G11" s="316">
        <v>2017</v>
      </c>
      <c r="H11" s="317" t="s">
        <v>2</v>
      </c>
      <c r="I11" s="1"/>
      <c r="J11" s="333" t="s">
        <v>58</v>
      </c>
      <c r="K11" s="334">
        <v>2012</v>
      </c>
      <c r="L11" s="334">
        <v>2013</v>
      </c>
      <c r="M11" s="334">
        <v>2014</v>
      </c>
      <c r="N11" s="334">
        <v>2015</v>
      </c>
      <c r="O11" s="334">
        <v>2016</v>
      </c>
      <c r="P11" s="334">
        <v>2017</v>
      </c>
      <c r="Q11" s="335" t="s">
        <v>2</v>
      </c>
      <c r="R11" s="1"/>
      <c r="S11" s="333" t="s">
        <v>58</v>
      </c>
      <c r="T11" s="334">
        <v>2012</v>
      </c>
      <c r="U11" s="334">
        <v>2013</v>
      </c>
      <c r="V11" s="334">
        <v>2014</v>
      </c>
      <c r="W11" s="334">
        <v>2015</v>
      </c>
      <c r="X11" s="334">
        <v>2016</v>
      </c>
      <c r="Y11" s="334">
        <v>2017</v>
      </c>
      <c r="Z11" s="335" t="s">
        <v>2</v>
      </c>
      <c r="AA11" s="1"/>
      <c r="AB11" s="333" t="s">
        <v>58</v>
      </c>
      <c r="AC11" s="334">
        <v>2012</v>
      </c>
      <c r="AD11" s="334">
        <v>2013</v>
      </c>
      <c r="AE11" s="334">
        <v>2014</v>
      </c>
      <c r="AF11" s="334">
        <v>2015</v>
      </c>
      <c r="AG11" s="334">
        <v>2016</v>
      </c>
      <c r="AH11" s="334">
        <v>2017</v>
      </c>
      <c r="AI11" s="335" t="s">
        <v>2</v>
      </c>
      <c r="AJ11" s="1"/>
      <c r="AK11" s="1"/>
      <c r="AL11" s="114"/>
      <c r="AM11" s="114"/>
      <c r="AN11" s="114"/>
      <c r="AO11" s="124"/>
      <c r="AP11" s="124"/>
      <c r="AQ11" s="1"/>
      <c r="AR11" s="1"/>
    </row>
    <row r="12" spans="1:44" ht="14.55" x14ac:dyDescent="0.35">
      <c r="A12" s="318" t="s">
        <v>2</v>
      </c>
      <c r="B12" s="319">
        <f t="shared" ref="B12:G12" si="13">B13+B14+B15</f>
        <v>30269</v>
      </c>
      <c r="C12" s="319">
        <f t="shared" si="13"/>
        <v>27573</v>
      </c>
      <c r="D12" s="319">
        <f t="shared" si="13"/>
        <v>24169</v>
      </c>
      <c r="E12" s="319">
        <f t="shared" si="13"/>
        <v>24032</v>
      </c>
      <c r="F12" s="319">
        <f t="shared" si="13"/>
        <v>25665</v>
      </c>
      <c r="G12" s="319">
        <f t="shared" si="13"/>
        <v>33322</v>
      </c>
      <c r="H12" s="320">
        <f>SUM(B12:G12)</f>
        <v>165030</v>
      </c>
      <c r="I12" s="1"/>
      <c r="J12" s="336" t="s">
        <v>2</v>
      </c>
      <c r="K12" s="337">
        <f t="shared" ref="K12:P12" si="14">K13+K14+K15</f>
        <v>28240</v>
      </c>
      <c r="L12" s="337">
        <f t="shared" si="14"/>
        <v>29649</v>
      </c>
      <c r="M12" s="337">
        <f t="shared" si="14"/>
        <v>23278</v>
      </c>
      <c r="N12" s="337">
        <f t="shared" si="14"/>
        <v>24803</v>
      </c>
      <c r="O12" s="337">
        <f t="shared" si="14"/>
        <v>26178</v>
      </c>
      <c r="P12" s="337">
        <f t="shared" si="14"/>
        <v>32067</v>
      </c>
      <c r="Q12" s="485">
        <f>SUM(K12:P12)</f>
        <v>164215</v>
      </c>
      <c r="R12" s="1"/>
      <c r="S12" s="336" t="s">
        <v>2</v>
      </c>
      <c r="T12" s="349">
        <f t="shared" ref="T12:Y12" si="15">T13+T14+T15</f>
        <v>1254245</v>
      </c>
      <c r="U12" s="349">
        <f t="shared" si="15"/>
        <v>1132243</v>
      </c>
      <c r="V12" s="349">
        <f t="shared" si="15"/>
        <v>1078752</v>
      </c>
      <c r="W12" s="349">
        <f t="shared" si="15"/>
        <v>1229217</v>
      </c>
      <c r="X12" s="349">
        <f t="shared" si="15"/>
        <v>1168489</v>
      </c>
      <c r="Y12" s="349">
        <f t="shared" si="15"/>
        <v>1230981</v>
      </c>
      <c r="Z12" s="350">
        <f>SUM(T12:Y12)</f>
        <v>7093927</v>
      </c>
      <c r="AA12" s="1"/>
      <c r="AB12" s="336" t="s">
        <v>2</v>
      </c>
      <c r="AC12" s="349">
        <v>1312754</v>
      </c>
      <c r="AD12" s="349">
        <v>1189465</v>
      </c>
      <c r="AE12" s="349">
        <v>1126199</v>
      </c>
      <c r="AF12" s="349">
        <v>1278052</v>
      </c>
      <c r="AG12" s="349">
        <v>1220332</v>
      </c>
      <c r="AH12" s="349">
        <v>1296370</v>
      </c>
      <c r="AI12" s="369">
        <f>SUM(AC12:AH12)</f>
        <v>7423172</v>
      </c>
      <c r="AJ12" s="1"/>
      <c r="AK12" s="1"/>
      <c r="AL12" s="122"/>
      <c r="AM12" s="122"/>
      <c r="AN12" s="123"/>
      <c r="AO12" s="124"/>
      <c r="AP12" s="124"/>
      <c r="AQ12" s="1"/>
      <c r="AR12" s="1"/>
    </row>
    <row r="13" spans="1:44" ht="14.55" x14ac:dyDescent="0.35">
      <c r="A13" s="321" t="s">
        <v>19</v>
      </c>
      <c r="B13" s="322">
        <v>23656</v>
      </c>
      <c r="C13" s="322">
        <v>25267</v>
      </c>
      <c r="D13" s="322">
        <v>21872</v>
      </c>
      <c r="E13" s="323">
        <v>21222</v>
      </c>
      <c r="F13" s="323">
        <v>24224</v>
      </c>
      <c r="G13" s="324">
        <v>31177</v>
      </c>
      <c r="H13" s="320">
        <f t="shared" ref="H13:H15" si="16">SUM(B13:G13)</f>
        <v>147418</v>
      </c>
      <c r="I13" s="1"/>
      <c r="J13" s="338" t="s">
        <v>19</v>
      </c>
      <c r="K13" s="339">
        <v>21477</v>
      </c>
      <c r="L13" s="339">
        <v>27190</v>
      </c>
      <c r="M13" s="339">
        <v>21348</v>
      </c>
      <c r="N13" s="340">
        <v>22082</v>
      </c>
      <c r="O13" s="340">
        <v>23662</v>
      </c>
      <c r="P13" s="341">
        <v>29600</v>
      </c>
      <c r="Q13" s="485">
        <f t="shared" ref="Q13:Q14" si="17">SUM(K13:P13)</f>
        <v>145359</v>
      </c>
      <c r="R13" s="1"/>
      <c r="S13" s="338" t="s">
        <v>19</v>
      </c>
      <c r="T13" s="351">
        <v>571190</v>
      </c>
      <c r="U13" s="351">
        <v>572917</v>
      </c>
      <c r="V13" s="351">
        <v>522281</v>
      </c>
      <c r="W13" s="352">
        <v>534806</v>
      </c>
      <c r="X13" s="352">
        <v>550291</v>
      </c>
      <c r="Y13" s="353">
        <v>585741</v>
      </c>
      <c r="Z13" s="350">
        <f>SUM(T13:Y13)</f>
        <v>3337226</v>
      </c>
      <c r="AA13" s="1"/>
      <c r="AB13" s="338" t="s">
        <v>19</v>
      </c>
      <c r="AC13" s="340">
        <v>616323</v>
      </c>
      <c r="AD13" s="339">
        <v>625374</v>
      </c>
      <c r="AE13" s="339">
        <v>565501</v>
      </c>
      <c r="AF13" s="339">
        <v>578110</v>
      </c>
      <c r="AG13" s="339">
        <v>598177</v>
      </c>
      <c r="AH13" s="339">
        <v>646518</v>
      </c>
      <c r="AI13" s="370">
        <f>SUM(AC13:AH13)</f>
        <v>3630003</v>
      </c>
      <c r="AJ13" s="1"/>
      <c r="AK13" s="1"/>
      <c r="AL13" s="115"/>
      <c r="AM13" s="115"/>
      <c r="AN13" s="115"/>
      <c r="AO13" s="124"/>
      <c r="AP13" s="124"/>
      <c r="AQ13" s="1"/>
      <c r="AR13" s="1"/>
    </row>
    <row r="14" spans="1:44" x14ac:dyDescent="0.3">
      <c r="A14" s="325" t="s">
        <v>166</v>
      </c>
      <c r="B14" s="322">
        <v>790</v>
      </c>
      <c r="C14" s="322">
        <v>243</v>
      </c>
      <c r="D14" s="322">
        <v>636</v>
      </c>
      <c r="E14" s="323">
        <v>996</v>
      </c>
      <c r="F14" s="326">
        <v>617</v>
      </c>
      <c r="G14" s="324">
        <v>784</v>
      </c>
      <c r="H14" s="320">
        <f t="shared" si="16"/>
        <v>4066</v>
      </c>
      <c r="I14" s="1"/>
      <c r="J14" s="342" t="s">
        <v>166</v>
      </c>
      <c r="K14" s="339">
        <v>697</v>
      </c>
      <c r="L14" s="339">
        <v>230</v>
      </c>
      <c r="M14" s="339">
        <v>170</v>
      </c>
      <c r="N14" s="340">
        <v>814</v>
      </c>
      <c r="O14" s="343">
        <v>565</v>
      </c>
      <c r="P14" s="341">
        <v>772</v>
      </c>
      <c r="Q14" s="485">
        <f t="shared" si="17"/>
        <v>3248</v>
      </c>
      <c r="R14" s="1"/>
      <c r="S14" s="342" t="s">
        <v>166</v>
      </c>
      <c r="T14" s="351">
        <v>101394</v>
      </c>
      <c r="U14" s="351">
        <v>86964</v>
      </c>
      <c r="V14" s="351">
        <v>83268</v>
      </c>
      <c r="W14" s="352">
        <v>117784</v>
      </c>
      <c r="X14" s="354">
        <v>98498</v>
      </c>
      <c r="Y14" s="353">
        <v>107708</v>
      </c>
      <c r="Z14" s="350">
        <f>SUM(T14:Y14)</f>
        <v>595616</v>
      </c>
      <c r="AA14" s="1"/>
      <c r="AB14" s="342" t="s">
        <v>166</v>
      </c>
      <c r="AC14" s="340">
        <v>102881</v>
      </c>
      <c r="AD14" s="339">
        <v>87437</v>
      </c>
      <c r="AE14" s="339">
        <v>84074</v>
      </c>
      <c r="AF14" s="339">
        <v>119594</v>
      </c>
      <c r="AG14" s="339">
        <v>99680</v>
      </c>
      <c r="AH14" s="339">
        <v>109264</v>
      </c>
      <c r="AI14" s="370">
        <f>SUM(AC14:AH14)</f>
        <v>602930</v>
      </c>
      <c r="AJ14" s="1"/>
      <c r="AK14" s="1"/>
      <c r="AL14" s="115"/>
      <c r="AM14" s="115"/>
      <c r="AN14" s="115"/>
      <c r="AO14" s="124"/>
      <c r="AP14" s="124"/>
      <c r="AQ14" s="1"/>
      <c r="AR14" s="1"/>
    </row>
    <row r="15" spans="1:44" ht="14.55" x14ac:dyDescent="0.35">
      <c r="A15" s="327" t="s">
        <v>165</v>
      </c>
      <c r="B15" s="328">
        <v>5823</v>
      </c>
      <c r="C15" s="328">
        <v>2063</v>
      </c>
      <c r="D15" s="328">
        <v>1661</v>
      </c>
      <c r="E15" s="329">
        <v>1814</v>
      </c>
      <c r="F15" s="330">
        <v>824</v>
      </c>
      <c r="G15" s="331">
        <v>1361</v>
      </c>
      <c r="H15" s="332">
        <f t="shared" si="16"/>
        <v>13546</v>
      </c>
      <c r="I15" s="1"/>
      <c r="J15" s="344" t="s">
        <v>165</v>
      </c>
      <c r="K15" s="345">
        <v>6066</v>
      </c>
      <c r="L15" s="345">
        <v>2229</v>
      </c>
      <c r="M15" s="345">
        <v>1760</v>
      </c>
      <c r="N15" s="346">
        <v>1907</v>
      </c>
      <c r="O15" s="347">
        <v>1951</v>
      </c>
      <c r="P15" s="348">
        <v>1695</v>
      </c>
      <c r="Q15" s="486">
        <f>SUM(K15:P15)</f>
        <v>15608</v>
      </c>
      <c r="R15" s="1"/>
      <c r="S15" s="344" t="s">
        <v>165</v>
      </c>
      <c r="T15" s="355">
        <v>581661</v>
      </c>
      <c r="U15" s="355">
        <v>472362</v>
      </c>
      <c r="V15" s="355">
        <v>473203</v>
      </c>
      <c r="W15" s="356">
        <v>576627</v>
      </c>
      <c r="X15" s="357">
        <v>519700</v>
      </c>
      <c r="Y15" s="358">
        <v>537532</v>
      </c>
      <c r="Z15" s="359">
        <f>SUM(T15:Y15)</f>
        <v>3161085</v>
      </c>
      <c r="AA15" s="1"/>
      <c r="AB15" s="344" t="s">
        <v>165</v>
      </c>
      <c r="AC15" s="346">
        <v>593550</v>
      </c>
      <c r="AD15" s="345">
        <v>476654</v>
      </c>
      <c r="AE15" s="345">
        <v>476624</v>
      </c>
      <c r="AF15" s="345">
        <v>580348</v>
      </c>
      <c r="AG15" s="345">
        <v>522475</v>
      </c>
      <c r="AH15" s="345">
        <v>540588</v>
      </c>
      <c r="AI15" s="371">
        <f>SUM(AC15:AH15)</f>
        <v>3190239</v>
      </c>
      <c r="AJ15" s="1"/>
      <c r="AK15" s="1"/>
      <c r="AL15" s="115"/>
      <c r="AM15" s="115"/>
      <c r="AN15" s="115"/>
      <c r="AO15" s="124"/>
      <c r="AP15" s="124"/>
      <c r="AQ15" s="1"/>
      <c r="AR15" s="1"/>
    </row>
    <row r="16" spans="1:44" ht="14.55" x14ac:dyDescent="0.35">
      <c r="A16" s="2"/>
      <c r="B16" s="2"/>
      <c r="C16" s="2"/>
      <c r="D16" s="2"/>
      <c r="E16" s="2"/>
      <c r="F16" s="2"/>
      <c r="G16" s="2"/>
      <c r="H16" s="2"/>
      <c r="I16" s="1"/>
      <c r="J16" s="1"/>
      <c r="K16" s="1"/>
      <c r="L16" s="2"/>
      <c r="M16" s="2"/>
      <c r="N16" s="2"/>
      <c r="O16" s="2"/>
      <c r="P16" s="2"/>
      <c r="Q16" s="2"/>
      <c r="R16" s="1"/>
      <c r="S16" s="1"/>
      <c r="T16" s="2"/>
      <c r="U16" s="172"/>
      <c r="V16" s="172"/>
      <c r="W16" s="172"/>
      <c r="X16" s="172"/>
      <c r="Y16" s="172"/>
      <c r="Z16" s="172"/>
      <c r="AA16" s="1"/>
      <c r="AB16" s="1"/>
      <c r="AC16" s="1"/>
      <c r="AD16" s="1"/>
      <c r="AE16" s="172"/>
      <c r="AF16" s="172"/>
      <c r="AG16" s="172"/>
      <c r="AH16" s="172"/>
      <c r="AI16" s="172"/>
      <c r="AJ16" s="1"/>
      <c r="AK16" s="1"/>
      <c r="AL16" s="116"/>
      <c r="AM16" s="116"/>
      <c r="AN16" s="116"/>
      <c r="AO16" s="124"/>
      <c r="AP16" s="124"/>
      <c r="AQ16" s="1"/>
      <c r="AR16" s="1"/>
    </row>
    <row r="17" spans="1:44" ht="14.55" x14ac:dyDescent="0.3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1"/>
      <c r="AB17" s="1"/>
      <c r="AC17" s="172"/>
      <c r="AD17" s="172"/>
      <c r="AE17" s="172"/>
      <c r="AF17" s="172"/>
      <c r="AG17" s="172"/>
      <c r="AH17" s="172"/>
      <c r="AI17" s="172"/>
      <c r="AJ17" s="172"/>
      <c r="AK17" s="2"/>
      <c r="AL17" s="116"/>
      <c r="AM17" s="116"/>
      <c r="AN17" s="116"/>
      <c r="AO17" s="124"/>
      <c r="AP17" s="124"/>
      <c r="AQ17" s="1"/>
      <c r="AR17" s="1"/>
    </row>
    <row r="18" spans="1:44" ht="15" customHeight="1" x14ac:dyDescent="0.35">
      <c r="A18" s="2"/>
      <c r="B18" s="2"/>
      <c r="C18" s="2"/>
      <c r="D18" s="2"/>
      <c r="E18" s="2"/>
      <c r="F18" s="2"/>
      <c r="G18" s="2"/>
      <c r="H18" s="172"/>
      <c r="I18" s="535"/>
      <c r="J18" s="535"/>
      <c r="K18" s="535"/>
      <c r="L18" s="535"/>
      <c r="M18" s="535"/>
      <c r="N18" s="535"/>
      <c r="O18" s="535"/>
      <c r="P18" s="535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172"/>
      <c r="AD18" s="172"/>
      <c r="AE18" s="172"/>
      <c r="AF18" s="172"/>
      <c r="AG18" s="172"/>
      <c r="AH18" s="172"/>
      <c r="AI18" s="172"/>
      <c r="AJ18" s="172"/>
      <c r="AK18" s="2"/>
      <c r="AL18" s="113"/>
      <c r="AM18" s="113"/>
      <c r="AN18" s="113"/>
      <c r="AO18" s="1"/>
      <c r="AP18" s="1"/>
      <c r="AQ18" s="1"/>
      <c r="AR18" s="1"/>
    </row>
    <row r="19" spans="1:44" ht="14.55" x14ac:dyDescent="0.35">
      <c r="A19" s="94"/>
      <c r="B19" s="131"/>
      <c r="C19" s="132"/>
      <c r="D19" s="133"/>
      <c r="E19" s="132"/>
      <c r="F19" s="132"/>
      <c r="G19" s="94"/>
      <c r="H19" s="94"/>
      <c r="I19" s="100"/>
      <c r="J19" s="100"/>
    </row>
    <row r="20" spans="1:44" ht="14.55" x14ac:dyDescent="0.35">
      <c r="A20" s="94"/>
      <c r="B20" s="134"/>
      <c r="C20" s="135"/>
      <c r="D20" s="135"/>
      <c r="E20" s="135"/>
      <c r="F20" s="135"/>
      <c r="G20" s="94"/>
      <c r="H20" s="94"/>
      <c r="I20" s="100"/>
      <c r="J20" s="100"/>
    </row>
    <row r="21" spans="1:44" ht="14.55" x14ac:dyDescent="0.35">
      <c r="A21" s="94"/>
      <c r="B21" s="136"/>
      <c r="C21" s="135"/>
      <c r="D21" s="135"/>
      <c r="E21" s="135"/>
      <c r="F21" s="135"/>
      <c r="G21" s="94"/>
      <c r="H21" s="94"/>
      <c r="I21" s="100"/>
      <c r="J21" s="100"/>
    </row>
    <row r="22" spans="1:44" ht="14.55" x14ac:dyDescent="0.35">
      <c r="A22" s="94"/>
      <c r="B22" s="134"/>
      <c r="C22" s="135"/>
      <c r="D22" s="135"/>
      <c r="E22" s="135"/>
      <c r="F22" s="135"/>
      <c r="G22" s="94"/>
      <c r="H22" s="94"/>
      <c r="I22" s="100"/>
      <c r="J22" s="100"/>
    </row>
    <row r="23" spans="1:44" ht="14.55" x14ac:dyDescent="0.35">
      <c r="A23" s="94"/>
      <c r="B23" s="134"/>
      <c r="C23" s="135"/>
      <c r="D23" s="135"/>
      <c r="E23" s="135"/>
      <c r="F23" s="135"/>
      <c r="G23" s="94"/>
      <c r="H23" s="94"/>
      <c r="I23" s="100"/>
      <c r="J23" s="100"/>
    </row>
    <row r="24" spans="1:44" ht="14.55" x14ac:dyDescent="0.35">
      <c r="A24" s="94"/>
      <c r="B24" s="134"/>
      <c r="C24" s="135"/>
      <c r="D24" s="135"/>
      <c r="E24" s="135"/>
      <c r="F24" s="135"/>
      <c r="G24" s="94"/>
      <c r="H24" s="94"/>
      <c r="I24" s="100"/>
      <c r="J24" s="100"/>
    </row>
    <row r="25" spans="1:44" ht="14.55" x14ac:dyDescent="0.35">
      <c r="A25" s="94"/>
      <c r="B25" s="134"/>
      <c r="C25" s="135"/>
      <c r="D25" s="135"/>
      <c r="E25" s="135"/>
      <c r="F25" s="135"/>
      <c r="G25" s="94"/>
      <c r="H25" s="94"/>
      <c r="I25" s="100"/>
      <c r="J25" s="100"/>
    </row>
    <row r="26" spans="1:44" ht="14.55" x14ac:dyDescent="0.35">
      <c r="A26" s="94"/>
      <c r="B26" s="137"/>
      <c r="C26" s="135"/>
      <c r="D26" s="135"/>
      <c r="E26" s="135"/>
      <c r="F26" s="135"/>
      <c r="G26" s="94"/>
      <c r="H26" s="94"/>
      <c r="I26" s="100"/>
      <c r="J26" s="100"/>
    </row>
    <row r="27" spans="1:44" x14ac:dyDescent="0.3">
      <c r="A27" s="94"/>
      <c r="B27" s="134"/>
      <c r="C27" s="135"/>
      <c r="D27" s="135"/>
      <c r="E27" s="135"/>
      <c r="F27" s="135"/>
      <c r="G27" s="94"/>
      <c r="H27" s="94"/>
      <c r="I27" s="100"/>
      <c r="J27" s="100"/>
    </row>
    <row r="28" spans="1:44" x14ac:dyDescent="0.3">
      <c r="A28" s="94"/>
      <c r="B28" s="137"/>
      <c r="C28" s="135"/>
      <c r="D28" s="135"/>
      <c r="E28" s="135"/>
      <c r="F28" s="135"/>
      <c r="G28" s="94"/>
      <c r="H28" s="94"/>
      <c r="I28" s="100"/>
      <c r="J28" s="100"/>
    </row>
    <row r="29" spans="1:44" x14ac:dyDescent="0.3">
      <c r="A29" s="94"/>
      <c r="B29" s="94"/>
      <c r="C29" s="94"/>
      <c r="D29" s="94"/>
      <c r="E29" s="94"/>
      <c r="F29" s="94"/>
      <c r="G29" s="94"/>
      <c r="H29" s="94"/>
      <c r="I29" s="100"/>
      <c r="J29" s="100"/>
    </row>
    <row r="30" spans="1:44" x14ac:dyDescent="0.3">
      <c r="A30" s="94"/>
      <c r="B30" s="94"/>
      <c r="C30" s="94"/>
      <c r="D30" s="94"/>
      <c r="E30" s="94"/>
      <c r="F30" s="94"/>
      <c r="G30" s="94"/>
      <c r="H30" s="94"/>
      <c r="I30" s="100"/>
      <c r="J30" s="100"/>
    </row>
    <row r="31" spans="1:44" x14ac:dyDescent="0.3">
      <c r="A31" s="94"/>
      <c r="B31" s="94"/>
      <c r="C31" s="94"/>
      <c r="D31" s="94"/>
      <c r="E31" s="94"/>
      <c r="F31" s="94"/>
      <c r="G31" s="94"/>
      <c r="H31" s="94"/>
      <c r="I31" s="100"/>
      <c r="J31" s="100"/>
    </row>
    <row r="32" spans="1:44" x14ac:dyDescent="0.3">
      <c r="A32" s="100"/>
      <c r="B32" s="100"/>
      <c r="C32" s="100"/>
      <c r="D32" s="100"/>
      <c r="E32" s="100"/>
      <c r="F32" s="100"/>
      <c r="G32" s="100"/>
      <c r="H32" s="100"/>
      <c r="I32" s="100"/>
      <c r="J32" s="100"/>
    </row>
    <row r="33" spans="1:10" x14ac:dyDescent="0.3">
      <c r="A33" s="100"/>
      <c r="B33" s="100"/>
      <c r="C33" s="100"/>
      <c r="D33" s="100"/>
      <c r="E33" s="100"/>
      <c r="F33" s="100"/>
      <c r="G33" s="100"/>
      <c r="H33" s="100"/>
      <c r="I33" s="100"/>
      <c r="J33" s="100"/>
    </row>
    <row r="34" spans="1:10" x14ac:dyDescent="0.3">
      <c r="A34" s="100"/>
      <c r="B34" s="100"/>
      <c r="C34" s="100"/>
      <c r="D34" s="100"/>
      <c r="E34" s="100"/>
      <c r="F34" s="100"/>
      <c r="G34" s="100"/>
      <c r="H34" s="100"/>
      <c r="I34" s="100"/>
      <c r="J34" s="100"/>
    </row>
    <row r="35" spans="1:10" x14ac:dyDescent="0.3">
      <c r="A35" s="100"/>
      <c r="B35" s="100"/>
      <c r="C35" s="100"/>
      <c r="D35" s="100"/>
      <c r="E35" s="100"/>
      <c r="F35" s="100"/>
      <c r="G35" s="100"/>
      <c r="H35" s="100"/>
      <c r="I35" s="100"/>
      <c r="J35" s="100"/>
    </row>
    <row r="36" spans="1:10" x14ac:dyDescent="0.3">
      <c r="A36" s="100"/>
      <c r="B36" s="100"/>
      <c r="C36" s="100"/>
      <c r="D36" s="100"/>
      <c r="E36" s="100"/>
      <c r="F36" s="100"/>
      <c r="G36" s="100"/>
      <c r="H36" s="100"/>
      <c r="I36" s="100"/>
      <c r="J36" s="100"/>
    </row>
    <row r="37" spans="1:10" x14ac:dyDescent="0.3">
      <c r="A37" s="100"/>
      <c r="B37" s="100"/>
      <c r="C37" s="100"/>
      <c r="D37" s="100"/>
      <c r="E37" s="100"/>
      <c r="F37" s="100"/>
      <c r="G37" s="100"/>
      <c r="H37" s="100"/>
      <c r="I37" s="100"/>
      <c r="J37" s="100"/>
    </row>
    <row r="38" spans="1:10" x14ac:dyDescent="0.3">
      <c r="A38" s="100"/>
      <c r="B38" s="100"/>
      <c r="C38" s="100"/>
      <c r="D38" s="100"/>
      <c r="E38" s="100"/>
      <c r="F38" s="100"/>
      <c r="G38" s="100"/>
      <c r="H38" s="100"/>
      <c r="I38" s="100"/>
      <c r="J38" s="100"/>
    </row>
    <row r="39" spans="1:10" x14ac:dyDescent="0.3">
      <c r="A39" s="100"/>
      <c r="B39" s="100"/>
      <c r="C39" s="100"/>
      <c r="D39" s="100"/>
      <c r="E39" s="100"/>
      <c r="F39" s="100"/>
      <c r="G39" s="100"/>
      <c r="H39" s="100"/>
      <c r="I39" s="100"/>
      <c r="J39" s="100"/>
    </row>
  </sheetData>
  <mergeCells count="13">
    <mergeCell ref="S10:Z10"/>
    <mergeCell ref="AB10:AI10"/>
    <mergeCell ref="Z2:AC2"/>
    <mergeCell ref="I18:P18"/>
    <mergeCell ref="A1:Y1"/>
    <mergeCell ref="B2:E2"/>
    <mergeCell ref="F2:I2"/>
    <mergeCell ref="J2:M2"/>
    <mergeCell ref="N2:Q2"/>
    <mergeCell ref="R2:U2"/>
    <mergeCell ref="V2:Y2"/>
    <mergeCell ref="A10:H10"/>
    <mergeCell ref="J10:Q10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7"/>
  <sheetViews>
    <sheetView workbookViewId="0"/>
  </sheetViews>
  <sheetFormatPr defaultColWidth="9.21875" defaultRowHeight="14.4" x14ac:dyDescent="0.3"/>
  <cols>
    <col min="17" max="29" width="9.21875" customWidth="1"/>
  </cols>
  <sheetData>
    <row r="1" spans="1:19" ht="14.55" x14ac:dyDescent="0.35">
      <c r="A1" s="181" t="s">
        <v>137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</row>
    <row r="3" spans="1:19" ht="14.55" x14ac:dyDescent="0.35">
      <c r="A3" s="152" t="s">
        <v>0</v>
      </c>
      <c r="B3" s="542">
        <v>2010</v>
      </c>
      <c r="C3" s="542"/>
      <c r="D3" s="542">
        <v>2011</v>
      </c>
      <c r="E3" s="542"/>
      <c r="F3" s="543">
        <v>2012</v>
      </c>
      <c r="G3" s="543"/>
      <c r="H3" s="543">
        <v>2013</v>
      </c>
      <c r="I3" s="543"/>
      <c r="J3" s="543">
        <v>2014</v>
      </c>
      <c r="K3" s="543"/>
      <c r="L3" s="541">
        <v>2015</v>
      </c>
      <c r="M3" s="541"/>
      <c r="N3" s="541">
        <v>2016</v>
      </c>
      <c r="O3" s="541"/>
      <c r="P3" s="544">
        <v>2017</v>
      </c>
      <c r="Q3" s="545"/>
      <c r="R3" s="541" t="s">
        <v>2</v>
      </c>
      <c r="S3" s="541"/>
    </row>
    <row r="4" spans="1:19" ht="14.55" x14ac:dyDescent="0.35">
      <c r="A4" s="46" t="s">
        <v>63</v>
      </c>
      <c r="B4" s="47" t="s">
        <v>64</v>
      </c>
      <c r="C4" s="47" t="s">
        <v>65</v>
      </c>
      <c r="D4" s="47" t="s">
        <v>64</v>
      </c>
      <c r="E4" s="47" t="s">
        <v>65</v>
      </c>
      <c r="F4" s="48" t="s">
        <v>64</v>
      </c>
      <c r="G4" s="48" t="s">
        <v>65</v>
      </c>
      <c r="H4" s="48" t="s">
        <v>64</v>
      </c>
      <c r="I4" s="48" t="s">
        <v>65</v>
      </c>
      <c r="J4" s="48" t="s">
        <v>64</v>
      </c>
      <c r="K4" s="48" t="s">
        <v>65</v>
      </c>
      <c r="L4" s="49" t="s">
        <v>64</v>
      </c>
      <c r="M4" s="49" t="s">
        <v>65</v>
      </c>
      <c r="N4" s="49" t="s">
        <v>64</v>
      </c>
      <c r="O4" s="49" t="s">
        <v>65</v>
      </c>
      <c r="P4" s="49" t="s">
        <v>64</v>
      </c>
      <c r="Q4" s="49" t="s">
        <v>65</v>
      </c>
      <c r="R4" s="49" t="s">
        <v>64</v>
      </c>
      <c r="S4" s="49" t="s">
        <v>65</v>
      </c>
    </row>
    <row r="5" spans="1:19" ht="14.55" x14ac:dyDescent="0.35">
      <c r="A5" s="220" t="s">
        <v>66</v>
      </c>
      <c r="B5" s="50">
        <v>4625</v>
      </c>
      <c r="C5" s="50">
        <v>3357</v>
      </c>
      <c r="D5" s="50">
        <v>4322</v>
      </c>
      <c r="E5" s="50">
        <v>3044</v>
      </c>
      <c r="F5" s="51">
        <v>5105</v>
      </c>
      <c r="G5" s="51">
        <v>3306</v>
      </c>
      <c r="H5" s="51">
        <v>3146</v>
      </c>
      <c r="I5" s="51">
        <v>1316</v>
      </c>
      <c r="J5" s="51">
        <v>3288</v>
      </c>
      <c r="K5" s="51">
        <v>917</v>
      </c>
      <c r="L5" s="52">
        <v>3381</v>
      </c>
      <c r="M5" s="500"/>
      <c r="N5" s="52">
        <v>4126</v>
      </c>
      <c r="O5" s="52">
        <v>480</v>
      </c>
      <c r="P5" s="52">
        <v>3903</v>
      </c>
      <c r="Q5" s="125">
        <v>3227</v>
      </c>
      <c r="R5" s="52">
        <f t="shared" ref="R5:R16" si="0">B5+D5+F5+H5+J5+L5+N5</f>
        <v>27993</v>
      </c>
      <c r="S5" s="52">
        <f t="shared" ref="S5:S16" si="1">C5+E5+G5+I5+K5+M5+O5</f>
        <v>12420</v>
      </c>
    </row>
    <row r="6" spans="1:19" ht="14.55" x14ac:dyDescent="0.35">
      <c r="A6" s="220" t="s">
        <v>67</v>
      </c>
      <c r="B6" s="50">
        <v>6359</v>
      </c>
      <c r="C6" s="50">
        <v>3208</v>
      </c>
      <c r="D6" s="50">
        <v>6518</v>
      </c>
      <c r="E6" s="50">
        <v>2915</v>
      </c>
      <c r="F6" s="51">
        <v>7704</v>
      </c>
      <c r="G6" s="51">
        <v>3211</v>
      </c>
      <c r="H6" s="51">
        <v>5230</v>
      </c>
      <c r="I6" s="51">
        <v>1874</v>
      </c>
      <c r="J6" s="51">
        <v>6387</v>
      </c>
      <c r="K6" s="51">
        <v>794</v>
      </c>
      <c r="L6" s="52">
        <v>4059</v>
      </c>
      <c r="M6" s="500"/>
      <c r="N6" s="52">
        <v>5102</v>
      </c>
      <c r="O6" s="52">
        <v>3055</v>
      </c>
      <c r="P6" s="52">
        <v>5328</v>
      </c>
      <c r="Q6" s="125">
        <v>3260</v>
      </c>
      <c r="R6" s="52">
        <f t="shared" si="0"/>
        <v>41359</v>
      </c>
      <c r="S6" s="52">
        <f t="shared" si="1"/>
        <v>15057</v>
      </c>
    </row>
    <row r="7" spans="1:19" x14ac:dyDescent="0.3">
      <c r="A7" s="220" t="s">
        <v>68</v>
      </c>
      <c r="B7" s="50">
        <v>8593</v>
      </c>
      <c r="C7" s="50">
        <v>1919</v>
      </c>
      <c r="D7" s="50">
        <v>7076</v>
      </c>
      <c r="E7" s="50">
        <v>4765</v>
      </c>
      <c r="F7" s="51">
        <v>8239</v>
      </c>
      <c r="G7" s="51">
        <v>3952</v>
      </c>
      <c r="H7" s="51">
        <v>7000</v>
      </c>
      <c r="I7" s="51">
        <v>2925</v>
      </c>
      <c r="J7" s="51">
        <v>4166</v>
      </c>
      <c r="K7" s="51">
        <v>836</v>
      </c>
      <c r="L7" s="52">
        <v>6132</v>
      </c>
      <c r="M7" s="500"/>
      <c r="N7" s="52">
        <v>8845</v>
      </c>
      <c r="O7" s="52">
        <v>5741</v>
      </c>
      <c r="P7" s="52">
        <v>7152</v>
      </c>
      <c r="Q7" s="125">
        <v>127</v>
      </c>
      <c r="R7" s="52">
        <f t="shared" si="0"/>
        <v>50051</v>
      </c>
      <c r="S7" s="52">
        <f t="shared" si="1"/>
        <v>20138</v>
      </c>
    </row>
    <row r="8" spans="1:19" ht="14.55" x14ac:dyDescent="0.35">
      <c r="A8" s="220" t="s">
        <v>69</v>
      </c>
      <c r="B8" s="50">
        <v>9412</v>
      </c>
      <c r="C8" s="50">
        <v>8642</v>
      </c>
      <c r="D8" s="50">
        <v>9674</v>
      </c>
      <c r="E8" s="50">
        <v>7468</v>
      </c>
      <c r="F8" s="51">
        <v>9397</v>
      </c>
      <c r="G8" s="51">
        <v>6341</v>
      </c>
      <c r="H8" s="51">
        <v>7369</v>
      </c>
      <c r="I8" s="51">
        <v>2869</v>
      </c>
      <c r="J8" s="51">
        <v>9288</v>
      </c>
      <c r="K8" s="508"/>
      <c r="L8" s="52">
        <v>8334</v>
      </c>
      <c r="M8" s="500"/>
      <c r="N8" s="52">
        <v>7495</v>
      </c>
      <c r="O8" s="52">
        <v>4123</v>
      </c>
      <c r="P8" s="52">
        <v>10483</v>
      </c>
      <c r="Q8" s="125">
        <v>11023</v>
      </c>
      <c r="R8" s="52">
        <f t="shared" si="0"/>
        <v>60969</v>
      </c>
      <c r="S8" s="52">
        <f t="shared" si="1"/>
        <v>29443</v>
      </c>
    </row>
    <row r="9" spans="1:19" ht="14.55" x14ac:dyDescent="0.35">
      <c r="A9" s="220" t="s">
        <v>70</v>
      </c>
      <c r="B9" s="50">
        <v>9469</v>
      </c>
      <c r="C9" s="50">
        <v>7427</v>
      </c>
      <c r="D9" s="50">
        <v>8235</v>
      </c>
      <c r="E9" s="50">
        <v>5225</v>
      </c>
      <c r="F9" s="51">
        <v>7529</v>
      </c>
      <c r="G9" s="51">
        <v>4488</v>
      </c>
      <c r="H9" s="51">
        <v>7964</v>
      </c>
      <c r="I9" s="51">
        <v>2802</v>
      </c>
      <c r="J9" s="51">
        <v>7221</v>
      </c>
      <c r="K9" s="499"/>
      <c r="L9" s="52">
        <v>8252</v>
      </c>
      <c r="M9" s="500"/>
      <c r="N9" s="52">
        <v>8393</v>
      </c>
      <c r="O9" s="52">
        <v>4035</v>
      </c>
      <c r="P9" s="52">
        <v>10066</v>
      </c>
      <c r="Q9" s="125">
        <v>7168</v>
      </c>
      <c r="R9" s="52">
        <f t="shared" si="0"/>
        <v>57063</v>
      </c>
      <c r="S9" s="52">
        <f t="shared" si="1"/>
        <v>23977</v>
      </c>
    </row>
    <row r="10" spans="1:19" ht="14.55" x14ac:dyDescent="0.35">
      <c r="A10" s="220" t="s">
        <v>71</v>
      </c>
      <c r="B10" s="50">
        <v>10270</v>
      </c>
      <c r="C10" s="50">
        <v>7417</v>
      </c>
      <c r="D10" s="50">
        <v>8583</v>
      </c>
      <c r="E10" s="50">
        <v>7050</v>
      </c>
      <c r="F10" s="51">
        <v>8906</v>
      </c>
      <c r="G10" s="51">
        <v>1379</v>
      </c>
      <c r="H10" s="51">
        <v>8622</v>
      </c>
      <c r="I10" s="51">
        <v>3586</v>
      </c>
      <c r="J10" s="51">
        <v>9374</v>
      </c>
      <c r="K10" s="499"/>
      <c r="L10" s="52">
        <v>9458</v>
      </c>
      <c r="M10" s="500"/>
      <c r="N10" s="52">
        <v>10873</v>
      </c>
      <c r="O10" s="52">
        <v>7601</v>
      </c>
      <c r="P10" s="52">
        <v>10716</v>
      </c>
      <c r="Q10" s="125">
        <v>9329</v>
      </c>
      <c r="R10" s="52">
        <f t="shared" si="0"/>
        <v>66086</v>
      </c>
      <c r="S10" s="52">
        <f t="shared" si="1"/>
        <v>27033</v>
      </c>
    </row>
    <row r="11" spans="1:19" ht="14.55" x14ac:dyDescent="0.35">
      <c r="A11" s="220" t="s">
        <v>72</v>
      </c>
      <c r="B11" s="53">
        <v>17009</v>
      </c>
      <c r="C11" s="50">
        <v>17613</v>
      </c>
      <c r="D11" s="53">
        <v>17637</v>
      </c>
      <c r="E11" s="50">
        <v>15160</v>
      </c>
      <c r="F11" s="54">
        <v>17859</v>
      </c>
      <c r="G11" s="51">
        <v>13201</v>
      </c>
      <c r="H11" s="54">
        <v>16881</v>
      </c>
      <c r="I11" s="51">
        <v>8536</v>
      </c>
      <c r="J11" s="54">
        <v>17791</v>
      </c>
      <c r="K11" s="499"/>
      <c r="L11" s="55">
        <v>17255</v>
      </c>
      <c r="M11" s="52">
        <v>22532</v>
      </c>
      <c r="N11" s="55">
        <v>18363</v>
      </c>
      <c r="O11" s="52">
        <v>17394</v>
      </c>
      <c r="P11" s="52">
        <v>20306</v>
      </c>
      <c r="Q11" s="125">
        <v>22556</v>
      </c>
      <c r="R11" s="52">
        <f t="shared" si="0"/>
        <v>122795</v>
      </c>
      <c r="S11" s="52">
        <f t="shared" si="1"/>
        <v>94436</v>
      </c>
    </row>
    <row r="12" spans="1:19" ht="14.55" x14ac:dyDescent="0.35">
      <c r="A12" s="220" t="s">
        <v>73</v>
      </c>
      <c r="B12" s="53">
        <v>26176</v>
      </c>
      <c r="C12" s="50">
        <v>36884</v>
      </c>
      <c r="D12" s="53">
        <v>25953</v>
      </c>
      <c r="E12" s="50">
        <v>24329</v>
      </c>
      <c r="F12" s="54">
        <v>24544</v>
      </c>
      <c r="G12" s="51">
        <v>24286</v>
      </c>
      <c r="H12" s="54">
        <v>23953</v>
      </c>
      <c r="I12" s="51">
        <v>17087</v>
      </c>
      <c r="J12" s="54">
        <v>24724</v>
      </c>
      <c r="K12" s="499"/>
      <c r="L12" s="55">
        <v>29080</v>
      </c>
      <c r="M12" s="52">
        <v>44242</v>
      </c>
      <c r="N12" s="55">
        <v>25255</v>
      </c>
      <c r="O12" s="52">
        <v>24295</v>
      </c>
      <c r="P12" s="52">
        <v>26756</v>
      </c>
      <c r="Q12" s="125">
        <v>36831</v>
      </c>
      <c r="R12" s="52">
        <f t="shared" si="0"/>
        <v>179685</v>
      </c>
      <c r="S12" s="52">
        <f t="shared" si="1"/>
        <v>171123</v>
      </c>
    </row>
    <row r="13" spans="1:19" ht="14.55" x14ac:dyDescent="0.35">
      <c r="A13" s="220" t="s">
        <v>74</v>
      </c>
      <c r="B13" s="53">
        <v>15402</v>
      </c>
      <c r="C13" s="53">
        <v>11664</v>
      </c>
      <c r="D13" s="53">
        <v>14111</v>
      </c>
      <c r="E13" s="53">
        <v>8058</v>
      </c>
      <c r="F13" s="54">
        <v>14255</v>
      </c>
      <c r="G13" s="54">
        <v>7815</v>
      </c>
      <c r="H13" s="54">
        <v>13535</v>
      </c>
      <c r="I13" s="54">
        <v>5220</v>
      </c>
      <c r="J13" s="54">
        <v>17924</v>
      </c>
      <c r="K13" s="499"/>
      <c r="L13" s="55">
        <v>16732</v>
      </c>
      <c r="M13" s="55">
        <v>13477</v>
      </c>
      <c r="N13" s="55">
        <v>16160</v>
      </c>
      <c r="O13" s="55">
        <v>12791</v>
      </c>
      <c r="P13" s="55">
        <v>17422</v>
      </c>
      <c r="Q13" s="126">
        <v>13903</v>
      </c>
      <c r="R13" s="52">
        <f t="shared" si="0"/>
        <v>108119</v>
      </c>
      <c r="S13" s="52">
        <f t="shared" si="1"/>
        <v>59025</v>
      </c>
    </row>
    <row r="14" spans="1:19" ht="14.55" x14ac:dyDescent="0.35">
      <c r="A14" s="220" t="s">
        <v>75</v>
      </c>
      <c r="B14" s="53">
        <v>16786</v>
      </c>
      <c r="C14" s="53">
        <v>4115</v>
      </c>
      <c r="D14" s="53">
        <v>15109</v>
      </c>
      <c r="E14" s="53">
        <v>4065</v>
      </c>
      <c r="F14" s="54">
        <v>14251</v>
      </c>
      <c r="G14" s="54">
        <v>3285</v>
      </c>
      <c r="H14" s="54">
        <v>13425</v>
      </c>
      <c r="I14" s="54">
        <v>2429</v>
      </c>
      <c r="J14" s="54">
        <v>11807</v>
      </c>
      <c r="K14" s="499"/>
      <c r="L14" s="55">
        <v>13704</v>
      </c>
      <c r="M14" s="55">
        <v>5707</v>
      </c>
      <c r="N14" s="55">
        <v>14016</v>
      </c>
      <c r="O14" s="55">
        <v>8185</v>
      </c>
      <c r="P14" s="55">
        <v>17589</v>
      </c>
      <c r="Q14" s="126">
        <v>11562</v>
      </c>
      <c r="R14" s="52">
        <f t="shared" si="0"/>
        <v>99098</v>
      </c>
      <c r="S14" s="52">
        <f t="shared" si="1"/>
        <v>27786</v>
      </c>
    </row>
    <row r="15" spans="1:19" ht="14.55" x14ac:dyDescent="0.35">
      <c r="A15" s="220" t="s">
        <v>76</v>
      </c>
      <c r="B15" s="53">
        <v>6451</v>
      </c>
      <c r="C15" s="53">
        <v>3347</v>
      </c>
      <c r="D15" s="53">
        <v>5569</v>
      </c>
      <c r="E15" s="56"/>
      <c r="F15" s="54">
        <v>3834</v>
      </c>
      <c r="G15" s="57">
        <v>1903</v>
      </c>
      <c r="H15" s="54">
        <v>6003</v>
      </c>
      <c r="I15" s="57">
        <v>1458</v>
      </c>
      <c r="J15" s="54">
        <v>4606</v>
      </c>
      <c r="K15" s="499"/>
      <c r="L15" s="55">
        <v>4704</v>
      </c>
      <c r="M15" s="55">
        <v>3762</v>
      </c>
      <c r="N15" s="55">
        <v>6083</v>
      </c>
      <c r="O15" s="55">
        <v>3280</v>
      </c>
      <c r="P15" s="55">
        <v>5942</v>
      </c>
      <c r="Q15" s="126">
        <v>3991</v>
      </c>
      <c r="R15" s="52">
        <f t="shared" si="0"/>
        <v>37250</v>
      </c>
      <c r="S15" s="52">
        <f t="shared" si="1"/>
        <v>13750</v>
      </c>
    </row>
    <row r="16" spans="1:19" ht="14.55" x14ac:dyDescent="0.35">
      <c r="A16" s="220" t="s">
        <v>77</v>
      </c>
      <c r="B16" s="53">
        <v>3751</v>
      </c>
      <c r="C16" s="53">
        <v>4166</v>
      </c>
      <c r="D16" s="53">
        <v>5065</v>
      </c>
      <c r="E16" s="53">
        <v>1644</v>
      </c>
      <c r="F16" s="54">
        <v>3812</v>
      </c>
      <c r="G16" s="54">
        <v>2304</v>
      </c>
      <c r="H16" s="54">
        <v>4137</v>
      </c>
      <c r="I16" s="54">
        <v>1298</v>
      </c>
      <c r="J16" s="54">
        <v>3872</v>
      </c>
      <c r="K16" s="499"/>
      <c r="L16" s="55">
        <v>4383</v>
      </c>
      <c r="M16" s="55">
        <v>3504</v>
      </c>
      <c r="N16" s="55">
        <v>4705</v>
      </c>
      <c r="O16" s="55">
        <v>4374</v>
      </c>
      <c r="P16" s="55">
        <v>4866</v>
      </c>
      <c r="Q16" s="126">
        <v>2468</v>
      </c>
      <c r="R16" s="52">
        <f t="shared" si="0"/>
        <v>29725</v>
      </c>
      <c r="S16" s="52">
        <f t="shared" si="1"/>
        <v>17290</v>
      </c>
    </row>
    <row r="17" spans="1:19" ht="14.55" x14ac:dyDescent="0.35">
      <c r="A17" s="58" t="s">
        <v>2</v>
      </c>
      <c r="B17" s="59">
        <f>SUM(B5:B16)</f>
        <v>134303</v>
      </c>
      <c r="C17" s="59">
        <f t="shared" ref="C17:S17" si="2">SUM(C5:C16)</f>
        <v>109759</v>
      </c>
      <c r="D17" s="59">
        <f t="shared" si="2"/>
        <v>127852</v>
      </c>
      <c r="E17" s="59">
        <f t="shared" si="2"/>
        <v>83723</v>
      </c>
      <c r="F17" s="59">
        <f t="shared" si="2"/>
        <v>125435</v>
      </c>
      <c r="G17" s="59">
        <f t="shared" si="2"/>
        <v>75471</v>
      </c>
      <c r="H17" s="59">
        <f t="shared" si="2"/>
        <v>117265</v>
      </c>
      <c r="I17" s="59">
        <f t="shared" si="2"/>
        <v>51400</v>
      </c>
      <c r="J17" s="59">
        <f t="shared" si="2"/>
        <v>120448</v>
      </c>
      <c r="K17" s="59">
        <f t="shared" si="2"/>
        <v>2547</v>
      </c>
      <c r="L17" s="59">
        <f t="shared" si="2"/>
        <v>125474</v>
      </c>
      <c r="M17" s="59">
        <f t="shared" si="2"/>
        <v>93224</v>
      </c>
      <c r="N17" s="59">
        <f t="shared" si="2"/>
        <v>129416</v>
      </c>
      <c r="O17" s="59">
        <f t="shared" si="2"/>
        <v>95354</v>
      </c>
      <c r="P17" s="59">
        <f>SUM(P5:P16)</f>
        <v>140529</v>
      </c>
      <c r="Q17" s="59">
        <f>SUM(Q5:Q16)</f>
        <v>125445</v>
      </c>
      <c r="R17" s="59">
        <f t="shared" si="2"/>
        <v>880193</v>
      </c>
      <c r="S17" s="59">
        <f t="shared" si="2"/>
        <v>511478</v>
      </c>
    </row>
    <row r="18" spans="1:19" ht="14.55" x14ac:dyDescent="0.35">
      <c r="A18" s="61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</row>
    <row r="20" spans="1:19" x14ac:dyDescent="0.3">
      <c r="A20" s="60" t="s">
        <v>0</v>
      </c>
      <c r="B20" s="46" t="s">
        <v>63</v>
      </c>
      <c r="C20" s="219" t="s">
        <v>66</v>
      </c>
      <c r="D20" s="219" t="s">
        <v>67</v>
      </c>
      <c r="E20" s="219" t="s">
        <v>68</v>
      </c>
      <c r="F20" s="219" t="s">
        <v>69</v>
      </c>
      <c r="G20" s="219" t="s">
        <v>70</v>
      </c>
      <c r="H20" s="219" t="s">
        <v>71</v>
      </c>
      <c r="I20" s="219" t="s">
        <v>72</v>
      </c>
      <c r="J20" s="219" t="s">
        <v>73</v>
      </c>
      <c r="K20" s="219" t="s">
        <v>74</v>
      </c>
      <c r="L20" s="219" t="s">
        <v>75</v>
      </c>
      <c r="M20" s="219" t="s">
        <v>76</v>
      </c>
      <c r="N20" s="219" t="s">
        <v>77</v>
      </c>
      <c r="O20" s="46" t="s">
        <v>2</v>
      </c>
      <c r="P20" s="91"/>
    </row>
    <row r="21" spans="1:19" x14ac:dyDescent="0.3">
      <c r="A21" s="542">
        <v>2010</v>
      </c>
      <c r="B21" s="47" t="s">
        <v>64</v>
      </c>
      <c r="C21" s="50">
        <v>4625</v>
      </c>
      <c r="D21" s="50">
        <v>6359</v>
      </c>
      <c r="E21" s="50">
        <v>8593</v>
      </c>
      <c r="F21" s="50">
        <v>9412</v>
      </c>
      <c r="G21" s="50">
        <v>9469</v>
      </c>
      <c r="H21" s="50">
        <v>10270</v>
      </c>
      <c r="I21" s="53">
        <v>17009</v>
      </c>
      <c r="J21" s="53">
        <v>26176</v>
      </c>
      <c r="K21" s="53">
        <v>15402</v>
      </c>
      <c r="L21" s="53">
        <v>16786</v>
      </c>
      <c r="M21" s="53">
        <v>6451</v>
      </c>
      <c r="N21" s="53">
        <v>3751</v>
      </c>
      <c r="O21" s="59">
        <f t="shared" ref="O21:O34" si="3">SUM(C21:N21)</f>
        <v>134303</v>
      </c>
      <c r="P21" s="92"/>
    </row>
    <row r="22" spans="1:19" x14ac:dyDescent="0.3">
      <c r="A22" s="542"/>
      <c r="B22" s="47" t="s">
        <v>65</v>
      </c>
      <c r="C22" s="50">
        <v>3357</v>
      </c>
      <c r="D22" s="50">
        <v>3208</v>
      </c>
      <c r="E22" s="50">
        <v>1919</v>
      </c>
      <c r="F22" s="50">
        <v>8642</v>
      </c>
      <c r="G22" s="50">
        <v>7427</v>
      </c>
      <c r="H22" s="50">
        <v>7417</v>
      </c>
      <c r="I22" s="50">
        <v>17613</v>
      </c>
      <c r="J22" s="50">
        <v>36884</v>
      </c>
      <c r="K22" s="53">
        <v>11664</v>
      </c>
      <c r="L22" s="53">
        <v>4115</v>
      </c>
      <c r="M22" s="53">
        <v>3347</v>
      </c>
      <c r="N22" s="53">
        <v>4166</v>
      </c>
      <c r="O22" s="59">
        <f t="shared" si="3"/>
        <v>109759</v>
      </c>
      <c r="P22" s="92"/>
    </row>
    <row r="23" spans="1:19" x14ac:dyDescent="0.3">
      <c r="A23" s="542">
        <v>2011</v>
      </c>
      <c r="B23" s="47" t="s">
        <v>64</v>
      </c>
      <c r="C23" s="50">
        <v>4322</v>
      </c>
      <c r="D23" s="50">
        <v>6518</v>
      </c>
      <c r="E23" s="50">
        <v>7076</v>
      </c>
      <c r="F23" s="50">
        <v>9674</v>
      </c>
      <c r="G23" s="50">
        <v>8235</v>
      </c>
      <c r="H23" s="50">
        <v>8583</v>
      </c>
      <c r="I23" s="53">
        <v>17637</v>
      </c>
      <c r="J23" s="53">
        <v>25953</v>
      </c>
      <c r="K23" s="53">
        <v>14111</v>
      </c>
      <c r="L23" s="53">
        <v>15109</v>
      </c>
      <c r="M23" s="53">
        <v>5569</v>
      </c>
      <c r="N23" s="53">
        <v>5065</v>
      </c>
      <c r="O23" s="59">
        <f t="shared" si="3"/>
        <v>127852</v>
      </c>
      <c r="P23" s="92"/>
    </row>
    <row r="24" spans="1:19" x14ac:dyDescent="0.3">
      <c r="A24" s="542"/>
      <c r="B24" s="47" t="s">
        <v>65</v>
      </c>
      <c r="C24" s="50">
        <v>3044</v>
      </c>
      <c r="D24" s="50">
        <v>2915</v>
      </c>
      <c r="E24" s="50">
        <v>4765</v>
      </c>
      <c r="F24" s="50">
        <v>7468</v>
      </c>
      <c r="G24" s="50">
        <v>5225</v>
      </c>
      <c r="H24" s="50">
        <v>7050</v>
      </c>
      <c r="I24" s="50">
        <v>15160</v>
      </c>
      <c r="J24" s="50">
        <v>24329</v>
      </c>
      <c r="K24" s="53">
        <v>8058</v>
      </c>
      <c r="L24" s="53">
        <v>4065</v>
      </c>
      <c r="M24" s="56">
        <v>0</v>
      </c>
      <c r="N24" s="53">
        <v>1644</v>
      </c>
      <c r="O24" s="59">
        <f t="shared" si="3"/>
        <v>83723</v>
      </c>
      <c r="P24" s="92"/>
    </row>
    <row r="25" spans="1:19" x14ac:dyDescent="0.3">
      <c r="A25" s="543">
        <v>2012</v>
      </c>
      <c r="B25" s="48" t="s">
        <v>64</v>
      </c>
      <c r="C25" s="51">
        <v>5105</v>
      </c>
      <c r="D25" s="51">
        <v>7704</v>
      </c>
      <c r="E25" s="51">
        <v>8239</v>
      </c>
      <c r="F25" s="51">
        <v>9397</v>
      </c>
      <c r="G25" s="51">
        <v>7529</v>
      </c>
      <c r="H25" s="51">
        <v>8906</v>
      </c>
      <c r="I25" s="54">
        <v>17859</v>
      </c>
      <c r="J25" s="54">
        <v>24544</v>
      </c>
      <c r="K25" s="54">
        <v>14255</v>
      </c>
      <c r="L25" s="54">
        <v>14251</v>
      </c>
      <c r="M25" s="54">
        <v>3834</v>
      </c>
      <c r="N25" s="54">
        <v>3812</v>
      </c>
      <c r="O25" s="59">
        <f t="shared" si="3"/>
        <v>125435</v>
      </c>
      <c r="P25" s="92"/>
    </row>
    <row r="26" spans="1:19" x14ac:dyDescent="0.3">
      <c r="A26" s="543"/>
      <c r="B26" s="48" t="s">
        <v>65</v>
      </c>
      <c r="C26" s="51">
        <v>3306</v>
      </c>
      <c r="D26" s="51">
        <v>3211</v>
      </c>
      <c r="E26" s="51">
        <v>3952</v>
      </c>
      <c r="F26" s="51">
        <v>6341</v>
      </c>
      <c r="G26" s="51">
        <v>4488</v>
      </c>
      <c r="H26" s="51">
        <v>1379</v>
      </c>
      <c r="I26" s="51">
        <v>13201</v>
      </c>
      <c r="J26" s="51">
        <v>24286</v>
      </c>
      <c r="K26" s="54">
        <v>7815</v>
      </c>
      <c r="L26" s="54">
        <v>3285</v>
      </c>
      <c r="M26" s="57">
        <v>1903</v>
      </c>
      <c r="N26" s="54">
        <v>2304</v>
      </c>
      <c r="O26" s="59">
        <f t="shared" si="3"/>
        <v>75471</v>
      </c>
      <c r="P26" s="92"/>
    </row>
    <row r="27" spans="1:19" x14ac:dyDescent="0.3">
      <c r="A27" s="543">
        <v>2013</v>
      </c>
      <c r="B27" s="48" t="s">
        <v>64</v>
      </c>
      <c r="C27" s="51">
        <v>3146</v>
      </c>
      <c r="D27" s="51">
        <v>5230</v>
      </c>
      <c r="E27" s="51">
        <v>7000</v>
      </c>
      <c r="F27" s="51">
        <v>7369</v>
      </c>
      <c r="G27" s="51">
        <v>7964</v>
      </c>
      <c r="H27" s="51">
        <v>8622</v>
      </c>
      <c r="I27" s="54">
        <v>16881</v>
      </c>
      <c r="J27" s="54">
        <v>23953</v>
      </c>
      <c r="K27" s="54">
        <v>13535</v>
      </c>
      <c r="L27" s="54">
        <v>13425</v>
      </c>
      <c r="M27" s="54">
        <v>6003</v>
      </c>
      <c r="N27" s="54">
        <v>4137</v>
      </c>
      <c r="O27" s="59">
        <f t="shared" si="3"/>
        <v>117265</v>
      </c>
      <c r="P27" s="92"/>
    </row>
    <row r="28" spans="1:19" x14ac:dyDescent="0.3">
      <c r="A28" s="543"/>
      <c r="B28" s="48" t="s">
        <v>65</v>
      </c>
      <c r="C28" s="51">
        <v>1316</v>
      </c>
      <c r="D28" s="51">
        <v>1874</v>
      </c>
      <c r="E28" s="51">
        <v>2925</v>
      </c>
      <c r="F28" s="51">
        <v>2869</v>
      </c>
      <c r="G28" s="51">
        <v>2802</v>
      </c>
      <c r="H28" s="51">
        <v>3586</v>
      </c>
      <c r="I28" s="51">
        <v>8536</v>
      </c>
      <c r="J28" s="51">
        <v>17087</v>
      </c>
      <c r="K28" s="54">
        <v>5220</v>
      </c>
      <c r="L28" s="54">
        <v>2429</v>
      </c>
      <c r="M28" s="57">
        <v>1458</v>
      </c>
      <c r="N28" s="54">
        <v>1298</v>
      </c>
      <c r="O28" s="59">
        <f t="shared" si="3"/>
        <v>51400</v>
      </c>
      <c r="P28" s="92"/>
    </row>
    <row r="29" spans="1:19" x14ac:dyDescent="0.3">
      <c r="A29" s="543">
        <v>2014</v>
      </c>
      <c r="B29" s="48" t="s">
        <v>64</v>
      </c>
      <c r="C29" s="51">
        <v>3288</v>
      </c>
      <c r="D29" s="51">
        <v>6387</v>
      </c>
      <c r="E29" s="51">
        <v>4166</v>
      </c>
      <c r="F29" s="51">
        <v>9288</v>
      </c>
      <c r="G29" s="51">
        <v>7221</v>
      </c>
      <c r="H29" s="51">
        <v>9374</v>
      </c>
      <c r="I29" s="54">
        <v>17791</v>
      </c>
      <c r="J29" s="54">
        <v>24724</v>
      </c>
      <c r="K29" s="54">
        <v>17924</v>
      </c>
      <c r="L29" s="54">
        <v>11807</v>
      </c>
      <c r="M29" s="54">
        <v>4606</v>
      </c>
      <c r="N29" s="54">
        <v>3872</v>
      </c>
      <c r="O29" s="59">
        <f t="shared" si="3"/>
        <v>120448</v>
      </c>
      <c r="P29" s="92"/>
    </row>
    <row r="30" spans="1:19" x14ac:dyDescent="0.3">
      <c r="A30" s="543"/>
      <c r="B30" s="48" t="s">
        <v>65</v>
      </c>
      <c r="C30" s="51">
        <v>917</v>
      </c>
      <c r="D30" s="51">
        <v>794</v>
      </c>
      <c r="E30" s="51">
        <v>836</v>
      </c>
      <c r="F30" s="500" t="s">
        <v>215</v>
      </c>
      <c r="G30" s="500" t="s">
        <v>215</v>
      </c>
      <c r="H30" s="500" t="s">
        <v>215</v>
      </c>
      <c r="I30" s="500" t="s">
        <v>215</v>
      </c>
      <c r="J30" s="500" t="s">
        <v>215</v>
      </c>
      <c r="K30" s="500" t="s">
        <v>215</v>
      </c>
      <c r="L30" s="500" t="s">
        <v>215</v>
      </c>
      <c r="M30" s="500" t="s">
        <v>215</v>
      </c>
      <c r="N30" s="500" t="s">
        <v>215</v>
      </c>
      <c r="O30" s="59">
        <f t="shared" si="3"/>
        <v>2547</v>
      </c>
      <c r="P30" s="92"/>
    </row>
    <row r="31" spans="1:19" x14ac:dyDescent="0.3">
      <c r="A31" s="541">
        <v>2015</v>
      </c>
      <c r="B31" s="49" t="s">
        <v>64</v>
      </c>
      <c r="C31" s="52">
        <v>3381</v>
      </c>
      <c r="D31" s="52">
        <v>4059</v>
      </c>
      <c r="E31" s="52">
        <v>6132</v>
      </c>
      <c r="F31" s="52">
        <v>8334</v>
      </c>
      <c r="G31" s="52">
        <v>8252</v>
      </c>
      <c r="H31" s="52">
        <v>9458</v>
      </c>
      <c r="I31" s="55">
        <v>17255</v>
      </c>
      <c r="J31" s="55">
        <v>29080</v>
      </c>
      <c r="K31" s="55">
        <v>16732</v>
      </c>
      <c r="L31" s="55">
        <v>13704</v>
      </c>
      <c r="M31" s="55">
        <v>4704</v>
      </c>
      <c r="N31" s="55">
        <v>4383</v>
      </c>
      <c r="O31" s="59">
        <f t="shared" si="3"/>
        <v>125474</v>
      </c>
      <c r="P31" s="92"/>
    </row>
    <row r="32" spans="1:19" x14ac:dyDescent="0.3">
      <c r="A32" s="541"/>
      <c r="B32" s="49" t="s">
        <v>65</v>
      </c>
      <c r="C32" s="500" t="s">
        <v>215</v>
      </c>
      <c r="D32" s="500" t="s">
        <v>215</v>
      </c>
      <c r="E32" s="500" t="s">
        <v>215</v>
      </c>
      <c r="F32" s="500" t="s">
        <v>215</v>
      </c>
      <c r="G32" s="500" t="s">
        <v>215</v>
      </c>
      <c r="H32" s="500" t="s">
        <v>215</v>
      </c>
      <c r="I32" s="52">
        <v>22532</v>
      </c>
      <c r="J32" s="52">
        <v>44242</v>
      </c>
      <c r="K32" s="55">
        <v>13477</v>
      </c>
      <c r="L32" s="55">
        <v>5707</v>
      </c>
      <c r="M32" s="55">
        <v>3762</v>
      </c>
      <c r="N32" s="55">
        <v>3504</v>
      </c>
      <c r="O32" s="59">
        <f t="shared" si="3"/>
        <v>93224</v>
      </c>
      <c r="P32" s="92"/>
    </row>
    <row r="33" spans="1:18" x14ac:dyDescent="0.3">
      <c r="A33" s="541">
        <v>2016</v>
      </c>
      <c r="B33" s="49" t="s">
        <v>64</v>
      </c>
      <c r="C33" s="52">
        <v>4126</v>
      </c>
      <c r="D33" s="52">
        <v>5102</v>
      </c>
      <c r="E33" s="52">
        <v>8845</v>
      </c>
      <c r="F33" s="52">
        <v>7495</v>
      </c>
      <c r="G33" s="52">
        <v>8393</v>
      </c>
      <c r="H33" s="52">
        <v>10873</v>
      </c>
      <c r="I33" s="55">
        <v>18363</v>
      </c>
      <c r="J33" s="55">
        <v>25255</v>
      </c>
      <c r="K33" s="55">
        <v>16160</v>
      </c>
      <c r="L33" s="55">
        <v>14016</v>
      </c>
      <c r="M33" s="55">
        <v>6083</v>
      </c>
      <c r="N33" s="55">
        <v>4705</v>
      </c>
      <c r="O33" s="59">
        <f t="shared" si="3"/>
        <v>129416</v>
      </c>
      <c r="P33" s="92"/>
    </row>
    <row r="34" spans="1:18" x14ac:dyDescent="0.3">
      <c r="A34" s="541"/>
      <c r="B34" s="49" t="s">
        <v>65</v>
      </c>
      <c r="C34" s="52">
        <v>480</v>
      </c>
      <c r="D34" s="52">
        <v>3055</v>
      </c>
      <c r="E34" s="52">
        <v>5741</v>
      </c>
      <c r="F34" s="52">
        <v>4123</v>
      </c>
      <c r="G34" s="52">
        <v>4035</v>
      </c>
      <c r="H34" s="52">
        <v>7601</v>
      </c>
      <c r="I34" s="52">
        <v>17394</v>
      </c>
      <c r="J34" s="52">
        <v>24295</v>
      </c>
      <c r="K34" s="55">
        <v>12791</v>
      </c>
      <c r="L34" s="55">
        <v>8185</v>
      </c>
      <c r="M34" s="55">
        <v>3280</v>
      </c>
      <c r="N34" s="55">
        <v>4374</v>
      </c>
      <c r="O34" s="59">
        <f t="shared" si="3"/>
        <v>95354</v>
      </c>
      <c r="P34" s="92"/>
    </row>
    <row r="35" spans="1:18" x14ac:dyDescent="0.3">
      <c r="A35" s="541">
        <v>2017</v>
      </c>
      <c r="B35" s="49" t="s">
        <v>64</v>
      </c>
      <c r="C35" s="125">
        <v>3903</v>
      </c>
      <c r="D35" s="125">
        <v>5328</v>
      </c>
      <c r="E35" s="125">
        <v>7152</v>
      </c>
      <c r="F35" s="125">
        <v>10483</v>
      </c>
      <c r="G35" s="125">
        <v>10066</v>
      </c>
      <c r="H35" s="125">
        <v>10716</v>
      </c>
      <c r="I35" s="126">
        <v>20306</v>
      </c>
      <c r="J35" s="126">
        <v>26756</v>
      </c>
      <c r="K35" s="126">
        <v>17422</v>
      </c>
      <c r="L35" s="126">
        <v>17589</v>
      </c>
      <c r="M35" s="126">
        <v>5942</v>
      </c>
      <c r="N35" s="126">
        <v>4866</v>
      </c>
      <c r="O35" s="59">
        <f>SUM(C35:N35)</f>
        <v>140529</v>
      </c>
      <c r="P35" s="92"/>
      <c r="Q35" s="92"/>
      <c r="R35" s="90"/>
    </row>
    <row r="36" spans="1:18" x14ac:dyDescent="0.3">
      <c r="A36" s="541"/>
      <c r="B36" s="49" t="s">
        <v>65</v>
      </c>
      <c r="C36" s="125">
        <v>3227</v>
      </c>
      <c r="D36" s="125">
        <v>3260</v>
      </c>
      <c r="E36" s="125">
        <v>127</v>
      </c>
      <c r="F36" s="125">
        <v>11023</v>
      </c>
      <c r="G36" s="125">
        <v>7168</v>
      </c>
      <c r="H36" s="125">
        <v>9329</v>
      </c>
      <c r="I36" s="125">
        <v>22556</v>
      </c>
      <c r="J36" s="125">
        <v>36831</v>
      </c>
      <c r="K36" s="126">
        <v>13903</v>
      </c>
      <c r="L36" s="126">
        <v>11562</v>
      </c>
      <c r="M36" s="126">
        <v>3991</v>
      </c>
      <c r="N36" s="126">
        <v>2468</v>
      </c>
      <c r="O36" s="59">
        <f>SUM(C36:N36)</f>
        <v>125445</v>
      </c>
      <c r="P36" s="92"/>
      <c r="Q36" s="92"/>
      <c r="R36" s="90"/>
    </row>
    <row r="37" spans="1:18" x14ac:dyDescent="0.3">
      <c r="A37" s="1" t="s">
        <v>216</v>
      </c>
      <c r="P37" s="90"/>
      <c r="Q37" s="90"/>
      <c r="R37" s="90"/>
    </row>
  </sheetData>
  <mergeCells count="17">
    <mergeCell ref="A35:A36"/>
    <mergeCell ref="P3:Q3"/>
    <mergeCell ref="A33:A34"/>
    <mergeCell ref="A29:A30"/>
    <mergeCell ref="A31:A32"/>
    <mergeCell ref="A21:A22"/>
    <mergeCell ref="A23:A24"/>
    <mergeCell ref="A25:A26"/>
    <mergeCell ref="A27:A28"/>
    <mergeCell ref="R3:S3"/>
    <mergeCell ref="B3:C3"/>
    <mergeCell ref="D3:E3"/>
    <mergeCell ref="F3:G3"/>
    <mergeCell ref="H3:I3"/>
    <mergeCell ref="J3:K3"/>
    <mergeCell ref="L3:M3"/>
    <mergeCell ref="N3:O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93"/>
  <sheetViews>
    <sheetView zoomScaleNormal="100" workbookViewId="0">
      <selection sqref="A1:H1"/>
    </sheetView>
  </sheetViews>
  <sheetFormatPr defaultRowHeight="13.2" x14ac:dyDescent="0.25"/>
  <cols>
    <col min="1" max="1" width="5.21875" style="63" customWidth="1"/>
    <col min="2" max="4" width="8.77734375" style="63"/>
    <col min="5" max="5" width="10.21875" style="63" customWidth="1"/>
    <col min="6" max="6" width="10.44140625" style="63" customWidth="1"/>
    <col min="7" max="7" width="9.44140625" style="63" customWidth="1"/>
    <col min="8" max="8" width="8.77734375" style="63"/>
    <col min="9" max="9" width="8.77734375" style="141"/>
    <col min="10" max="14" width="9.21875" style="141" customWidth="1"/>
    <col min="15" max="25" width="9.21875" style="63" customWidth="1"/>
    <col min="26" max="29" width="8.77734375" style="63"/>
    <col min="30" max="30" width="8.77734375" style="63" customWidth="1"/>
    <col min="31" max="225" width="8.77734375" style="63"/>
    <col min="226" max="226" width="5.21875" style="63" customWidth="1"/>
    <col min="227" max="229" width="8.77734375" style="63"/>
    <col min="230" max="230" width="10.21875" style="63" customWidth="1"/>
    <col min="231" max="231" width="10.44140625" style="63" customWidth="1"/>
    <col min="232" max="232" width="9.44140625" style="63" customWidth="1"/>
    <col min="233" max="481" width="8.77734375" style="63"/>
    <col min="482" max="482" width="5.21875" style="63" customWidth="1"/>
    <col min="483" max="485" width="8.77734375" style="63"/>
    <col min="486" max="486" width="10.21875" style="63" customWidth="1"/>
    <col min="487" max="487" width="10.44140625" style="63" customWidth="1"/>
    <col min="488" max="488" width="9.44140625" style="63" customWidth="1"/>
    <col min="489" max="737" width="8.77734375" style="63"/>
    <col min="738" max="738" width="5.21875" style="63" customWidth="1"/>
    <col min="739" max="741" width="8.77734375" style="63"/>
    <col min="742" max="742" width="10.21875" style="63" customWidth="1"/>
    <col min="743" max="743" width="10.44140625" style="63" customWidth="1"/>
    <col min="744" max="744" width="9.44140625" style="63" customWidth="1"/>
    <col min="745" max="993" width="8.77734375" style="63"/>
    <col min="994" max="994" width="5.21875" style="63" customWidth="1"/>
    <col min="995" max="997" width="8.77734375" style="63"/>
    <col min="998" max="998" width="10.21875" style="63" customWidth="1"/>
    <col min="999" max="999" width="10.44140625" style="63" customWidth="1"/>
    <col min="1000" max="1000" width="9.44140625" style="63" customWidth="1"/>
    <col min="1001" max="1249" width="8.77734375" style="63"/>
    <col min="1250" max="1250" width="5.21875" style="63" customWidth="1"/>
    <col min="1251" max="1253" width="8.77734375" style="63"/>
    <col min="1254" max="1254" width="10.21875" style="63" customWidth="1"/>
    <col min="1255" max="1255" width="10.44140625" style="63" customWidth="1"/>
    <col min="1256" max="1256" width="9.44140625" style="63" customWidth="1"/>
    <col min="1257" max="1505" width="8.77734375" style="63"/>
    <col min="1506" max="1506" width="5.21875" style="63" customWidth="1"/>
    <col min="1507" max="1509" width="8.77734375" style="63"/>
    <col min="1510" max="1510" width="10.21875" style="63" customWidth="1"/>
    <col min="1511" max="1511" width="10.44140625" style="63" customWidth="1"/>
    <col min="1512" max="1512" width="9.44140625" style="63" customWidth="1"/>
    <col min="1513" max="1761" width="8.77734375" style="63"/>
    <col min="1762" max="1762" width="5.21875" style="63" customWidth="1"/>
    <col min="1763" max="1765" width="8.77734375" style="63"/>
    <col min="1766" max="1766" width="10.21875" style="63" customWidth="1"/>
    <col min="1767" max="1767" width="10.44140625" style="63" customWidth="1"/>
    <col min="1768" max="1768" width="9.44140625" style="63" customWidth="1"/>
    <col min="1769" max="2017" width="8.77734375" style="63"/>
    <col min="2018" max="2018" width="5.21875" style="63" customWidth="1"/>
    <col min="2019" max="2021" width="8.77734375" style="63"/>
    <col min="2022" max="2022" width="10.21875" style="63" customWidth="1"/>
    <col min="2023" max="2023" width="10.44140625" style="63" customWidth="1"/>
    <col min="2024" max="2024" width="9.44140625" style="63" customWidth="1"/>
    <col min="2025" max="2273" width="8.77734375" style="63"/>
    <col min="2274" max="2274" width="5.21875" style="63" customWidth="1"/>
    <col min="2275" max="2277" width="8.77734375" style="63"/>
    <col min="2278" max="2278" width="10.21875" style="63" customWidth="1"/>
    <col min="2279" max="2279" width="10.44140625" style="63" customWidth="1"/>
    <col min="2280" max="2280" width="9.44140625" style="63" customWidth="1"/>
    <col min="2281" max="2529" width="8.77734375" style="63"/>
    <col min="2530" max="2530" width="5.21875" style="63" customWidth="1"/>
    <col min="2531" max="2533" width="8.77734375" style="63"/>
    <col min="2534" max="2534" width="10.21875" style="63" customWidth="1"/>
    <col min="2535" max="2535" width="10.44140625" style="63" customWidth="1"/>
    <col min="2536" max="2536" width="9.44140625" style="63" customWidth="1"/>
    <col min="2537" max="2785" width="8.77734375" style="63"/>
    <col min="2786" max="2786" width="5.21875" style="63" customWidth="1"/>
    <col min="2787" max="2789" width="8.77734375" style="63"/>
    <col min="2790" max="2790" width="10.21875" style="63" customWidth="1"/>
    <col min="2791" max="2791" width="10.44140625" style="63" customWidth="1"/>
    <col min="2792" max="2792" width="9.44140625" style="63" customWidth="1"/>
    <col min="2793" max="3041" width="8.77734375" style="63"/>
    <col min="3042" max="3042" width="5.21875" style="63" customWidth="1"/>
    <col min="3043" max="3045" width="8.77734375" style="63"/>
    <col min="3046" max="3046" width="10.21875" style="63" customWidth="1"/>
    <col min="3047" max="3047" width="10.44140625" style="63" customWidth="1"/>
    <col min="3048" max="3048" width="9.44140625" style="63" customWidth="1"/>
    <col min="3049" max="3297" width="8.77734375" style="63"/>
    <col min="3298" max="3298" width="5.21875" style="63" customWidth="1"/>
    <col min="3299" max="3301" width="8.77734375" style="63"/>
    <col min="3302" max="3302" width="10.21875" style="63" customWidth="1"/>
    <col min="3303" max="3303" width="10.44140625" style="63" customWidth="1"/>
    <col min="3304" max="3304" width="9.44140625" style="63" customWidth="1"/>
    <col min="3305" max="3553" width="8.77734375" style="63"/>
    <col min="3554" max="3554" width="5.21875" style="63" customWidth="1"/>
    <col min="3555" max="3557" width="8.77734375" style="63"/>
    <col min="3558" max="3558" width="10.21875" style="63" customWidth="1"/>
    <col min="3559" max="3559" width="10.44140625" style="63" customWidth="1"/>
    <col min="3560" max="3560" width="9.44140625" style="63" customWidth="1"/>
    <col min="3561" max="3809" width="8.77734375" style="63"/>
    <col min="3810" max="3810" width="5.21875" style="63" customWidth="1"/>
    <col min="3811" max="3813" width="8.77734375" style="63"/>
    <col min="3814" max="3814" width="10.21875" style="63" customWidth="1"/>
    <col min="3815" max="3815" width="10.44140625" style="63" customWidth="1"/>
    <col min="3816" max="3816" width="9.44140625" style="63" customWidth="1"/>
    <col min="3817" max="4065" width="8.77734375" style="63"/>
    <col min="4066" max="4066" width="5.21875" style="63" customWidth="1"/>
    <col min="4067" max="4069" width="8.77734375" style="63"/>
    <col min="4070" max="4070" width="10.21875" style="63" customWidth="1"/>
    <col min="4071" max="4071" width="10.44140625" style="63" customWidth="1"/>
    <col min="4072" max="4072" width="9.44140625" style="63" customWidth="1"/>
    <col min="4073" max="4321" width="8.77734375" style="63"/>
    <col min="4322" max="4322" width="5.21875" style="63" customWidth="1"/>
    <col min="4323" max="4325" width="8.77734375" style="63"/>
    <col min="4326" max="4326" width="10.21875" style="63" customWidth="1"/>
    <col min="4327" max="4327" width="10.44140625" style="63" customWidth="1"/>
    <col min="4328" max="4328" width="9.44140625" style="63" customWidth="1"/>
    <col min="4329" max="4577" width="8.77734375" style="63"/>
    <col min="4578" max="4578" width="5.21875" style="63" customWidth="1"/>
    <col min="4579" max="4581" width="8.77734375" style="63"/>
    <col min="4582" max="4582" width="10.21875" style="63" customWidth="1"/>
    <col min="4583" max="4583" width="10.44140625" style="63" customWidth="1"/>
    <col min="4584" max="4584" width="9.44140625" style="63" customWidth="1"/>
    <col min="4585" max="4833" width="8.77734375" style="63"/>
    <col min="4834" max="4834" width="5.21875" style="63" customWidth="1"/>
    <col min="4835" max="4837" width="8.77734375" style="63"/>
    <col min="4838" max="4838" width="10.21875" style="63" customWidth="1"/>
    <col min="4839" max="4839" width="10.44140625" style="63" customWidth="1"/>
    <col min="4840" max="4840" width="9.44140625" style="63" customWidth="1"/>
    <col min="4841" max="5089" width="8.77734375" style="63"/>
    <col min="5090" max="5090" width="5.21875" style="63" customWidth="1"/>
    <col min="5091" max="5093" width="8.77734375" style="63"/>
    <col min="5094" max="5094" width="10.21875" style="63" customWidth="1"/>
    <col min="5095" max="5095" width="10.44140625" style="63" customWidth="1"/>
    <col min="5096" max="5096" width="9.44140625" style="63" customWidth="1"/>
    <col min="5097" max="5345" width="8.77734375" style="63"/>
    <col min="5346" max="5346" width="5.21875" style="63" customWidth="1"/>
    <col min="5347" max="5349" width="8.77734375" style="63"/>
    <col min="5350" max="5350" width="10.21875" style="63" customWidth="1"/>
    <col min="5351" max="5351" width="10.44140625" style="63" customWidth="1"/>
    <col min="5352" max="5352" width="9.44140625" style="63" customWidth="1"/>
    <col min="5353" max="5601" width="8.77734375" style="63"/>
    <col min="5602" max="5602" width="5.21875" style="63" customWidth="1"/>
    <col min="5603" max="5605" width="8.77734375" style="63"/>
    <col min="5606" max="5606" width="10.21875" style="63" customWidth="1"/>
    <col min="5607" max="5607" width="10.44140625" style="63" customWidth="1"/>
    <col min="5608" max="5608" width="9.44140625" style="63" customWidth="1"/>
    <col min="5609" max="5857" width="8.77734375" style="63"/>
    <col min="5858" max="5858" width="5.21875" style="63" customWidth="1"/>
    <col min="5859" max="5861" width="8.77734375" style="63"/>
    <col min="5862" max="5862" width="10.21875" style="63" customWidth="1"/>
    <col min="5863" max="5863" width="10.44140625" style="63" customWidth="1"/>
    <col min="5864" max="5864" width="9.44140625" style="63" customWidth="1"/>
    <col min="5865" max="6113" width="8.77734375" style="63"/>
    <col min="6114" max="6114" width="5.21875" style="63" customWidth="1"/>
    <col min="6115" max="6117" width="8.77734375" style="63"/>
    <col min="6118" max="6118" width="10.21875" style="63" customWidth="1"/>
    <col min="6119" max="6119" width="10.44140625" style="63" customWidth="1"/>
    <col min="6120" max="6120" width="9.44140625" style="63" customWidth="1"/>
    <col min="6121" max="6369" width="8.77734375" style="63"/>
    <col min="6370" max="6370" width="5.21875" style="63" customWidth="1"/>
    <col min="6371" max="6373" width="8.77734375" style="63"/>
    <col min="6374" max="6374" width="10.21875" style="63" customWidth="1"/>
    <col min="6375" max="6375" width="10.44140625" style="63" customWidth="1"/>
    <col min="6376" max="6376" width="9.44140625" style="63" customWidth="1"/>
    <col min="6377" max="6625" width="8.77734375" style="63"/>
    <col min="6626" max="6626" width="5.21875" style="63" customWidth="1"/>
    <col min="6627" max="6629" width="8.77734375" style="63"/>
    <col min="6630" max="6630" width="10.21875" style="63" customWidth="1"/>
    <col min="6631" max="6631" width="10.44140625" style="63" customWidth="1"/>
    <col min="6632" max="6632" width="9.44140625" style="63" customWidth="1"/>
    <col min="6633" max="6881" width="8.77734375" style="63"/>
    <col min="6882" max="6882" width="5.21875" style="63" customWidth="1"/>
    <col min="6883" max="6885" width="8.77734375" style="63"/>
    <col min="6886" max="6886" width="10.21875" style="63" customWidth="1"/>
    <col min="6887" max="6887" width="10.44140625" style="63" customWidth="1"/>
    <col min="6888" max="6888" width="9.44140625" style="63" customWidth="1"/>
    <col min="6889" max="7137" width="8.77734375" style="63"/>
    <col min="7138" max="7138" width="5.21875" style="63" customWidth="1"/>
    <col min="7139" max="7141" width="8.77734375" style="63"/>
    <col min="7142" max="7142" width="10.21875" style="63" customWidth="1"/>
    <col min="7143" max="7143" width="10.44140625" style="63" customWidth="1"/>
    <col min="7144" max="7144" width="9.44140625" style="63" customWidth="1"/>
    <col min="7145" max="7393" width="8.77734375" style="63"/>
    <col min="7394" max="7394" width="5.21875" style="63" customWidth="1"/>
    <col min="7395" max="7397" width="8.77734375" style="63"/>
    <col min="7398" max="7398" width="10.21875" style="63" customWidth="1"/>
    <col min="7399" max="7399" width="10.44140625" style="63" customWidth="1"/>
    <col min="7400" max="7400" width="9.44140625" style="63" customWidth="1"/>
    <col min="7401" max="7649" width="8.77734375" style="63"/>
    <col min="7650" max="7650" width="5.21875" style="63" customWidth="1"/>
    <col min="7651" max="7653" width="8.77734375" style="63"/>
    <col min="7654" max="7654" width="10.21875" style="63" customWidth="1"/>
    <col min="7655" max="7655" width="10.44140625" style="63" customWidth="1"/>
    <col min="7656" max="7656" width="9.44140625" style="63" customWidth="1"/>
    <col min="7657" max="7905" width="8.77734375" style="63"/>
    <col min="7906" max="7906" width="5.21875" style="63" customWidth="1"/>
    <col min="7907" max="7909" width="8.77734375" style="63"/>
    <col min="7910" max="7910" width="10.21875" style="63" customWidth="1"/>
    <col min="7911" max="7911" width="10.44140625" style="63" customWidth="1"/>
    <col min="7912" max="7912" width="9.44140625" style="63" customWidth="1"/>
    <col min="7913" max="8161" width="8.77734375" style="63"/>
    <col min="8162" max="8162" width="5.21875" style="63" customWidth="1"/>
    <col min="8163" max="8165" width="8.77734375" style="63"/>
    <col min="8166" max="8166" width="10.21875" style="63" customWidth="1"/>
    <col min="8167" max="8167" width="10.44140625" style="63" customWidth="1"/>
    <col min="8168" max="8168" width="9.44140625" style="63" customWidth="1"/>
    <col min="8169" max="8417" width="8.77734375" style="63"/>
    <col min="8418" max="8418" width="5.21875" style="63" customWidth="1"/>
    <col min="8419" max="8421" width="8.77734375" style="63"/>
    <col min="8422" max="8422" width="10.21875" style="63" customWidth="1"/>
    <col min="8423" max="8423" width="10.44140625" style="63" customWidth="1"/>
    <col min="8424" max="8424" width="9.44140625" style="63" customWidth="1"/>
    <col min="8425" max="8673" width="8.77734375" style="63"/>
    <col min="8674" max="8674" width="5.21875" style="63" customWidth="1"/>
    <col min="8675" max="8677" width="8.77734375" style="63"/>
    <col min="8678" max="8678" width="10.21875" style="63" customWidth="1"/>
    <col min="8679" max="8679" width="10.44140625" style="63" customWidth="1"/>
    <col min="8680" max="8680" width="9.44140625" style="63" customWidth="1"/>
    <col min="8681" max="8929" width="8.77734375" style="63"/>
    <col min="8930" max="8930" width="5.21875" style="63" customWidth="1"/>
    <col min="8931" max="8933" width="8.77734375" style="63"/>
    <col min="8934" max="8934" width="10.21875" style="63" customWidth="1"/>
    <col min="8935" max="8935" width="10.44140625" style="63" customWidth="1"/>
    <col min="8936" max="8936" width="9.44140625" style="63" customWidth="1"/>
    <col min="8937" max="9185" width="8.77734375" style="63"/>
    <col min="9186" max="9186" width="5.21875" style="63" customWidth="1"/>
    <col min="9187" max="9189" width="8.77734375" style="63"/>
    <col min="9190" max="9190" width="10.21875" style="63" customWidth="1"/>
    <col min="9191" max="9191" width="10.44140625" style="63" customWidth="1"/>
    <col min="9192" max="9192" width="9.44140625" style="63" customWidth="1"/>
    <col min="9193" max="9441" width="8.77734375" style="63"/>
    <col min="9442" max="9442" width="5.21875" style="63" customWidth="1"/>
    <col min="9443" max="9445" width="8.77734375" style="63"/>
    <col min="9446" max="9446" width="10.21875" style="63" customWidth="1"/>
    <col min="9447" max="9447" width="10.44140625" style="63" customWidth="1"/>
    <col min="9448" max="9448" width="9.44140625" style="63" customWidth="1"/>
    <col min="9449" max="9697" width="8.77734375" style="63"/>
    <col min="9698" max="9698" width="5.21875" style="63" customWidth="1"/>
    <col min="9699" max="9701" width="8.77734375" style="63"/>
    <col min="9702" max="9702" width="10.21875" style="63" customWidth="1"/>
    <col min="9703" max="9703" width="10.44140625" style="63" customWidth="1"/>
    <col min="9704" max="9704" width="9.44140625" style="63" customWidth="1"/>
    <col min="9705" max="9953" width="8.77734375" style="63"/>
    <col min="9954" max="9954" width="5.21875" style="63" customWidth="1"/>
    <col min="9955" max="9957" width="8.77734375" style="63"/>
    <col min="9958" max="9958" width="10.21875" style="63" customWidth="1"/>
    <col min="9959" max="9959" width="10.44140625" style="63" customWidth="1"/>
    <col min="9960" max="9960" width="9.44140625" style="63" customWidth="1"/>
    <col min="9961" max="10209" width="8.77734375" style="63"/>
    <col min="10210" max="10210" width="5.21875" style="63" customWidth="1"/>
    <col min="10211" max="10213" width="8.77734375" style="63"/>
    <col min="10214" max="10214" width="10.21875" style="63" customWidth="1"/>
    <col min="10215" max="10215" width="10.44140625" style="63" customWidth="1"/>
    <col min="10216" max="10216" width="9.44140625" style="63" customWidth="1"/>
    <col min="10217" max="10465" width="8.77734375" style="63"/>
    <col min="10466" max="10466" width="5.21875" style="63" customWidth="1"/>
    <col min="10467" max="10469" width="8.77734375" style="63"/>
    <col min="10470" max="10470" width="10.21875" style="63" customWidth="1"/>
    <col min="10471" max="10471" width="10.44140625" style="63" customWidth="1"/>
    <col min="10472" max="10472" width="9.44140625" style="63" customWidth="1"/>
    <col min="10473" max="10721" width="8.77734375" style="63"/>
    <col min="10722" max="10722" width="5.21875" style="63" customWidth="1"/>
    <col min="10723" max="10725" width="8.77734375" style="63"/>
    <col min="10726" max="10726" width="10.21875" style="63" customWidth="1"/>
    <col min="10727" max="10727" width="10.44140625" style="63" customWidth="1"/>
    <col min="10728" max="10728" width="9.44140625" style="63" customWidth="1"/>
    <col min="10729" max="10977" width="8.77734375" style="63"/>
    <col min="10978" max="10978" width="5.21875" style="63" customWidth="1"/>
    <col min="10979" max="10981" width="8.77734375" style="63"/>
    <col min="10982" max="10982" width="10.21875" style="63" customWidth="1"/>
    <col min="10983" max="10983" width="10.44140625" style="63" customWidth="1"/>
    <col min="10984" max="10984" width="9.44140625" style="63" customWidth="1"/>
    <col min="10985" max="11233" width="8.77734375" style="63"/>
    <col min="11234" max="11234" width="5.21875" style="63" customWidth="1"/>
    <col min="11235" max="11237" width="8.77734375" style="63"/>
    <col min="11238" max="11238" width="10.21875" style="63" customWidth="1"/>
    <col min="11239" max="11239" width="10.44140625" style="63" customWidth="1"/>
    <col min="11240" max="11240" width="9.44140625" style="63" customWidth="1"/>
    <col min="11241" max="11489" width="8.77734375" style="63"/>
    <col min="11490" max="11490" width="5.21875" style="63" customWidth="1"/>
    <col min="11491" max="11493" width="8.77734375" style="63"/>
    <col min="11494" max="11494" width="10.21875" style="63" customWidth="1"/>
    <col min="11495" max="11495" width="10.44140625" style="63" customWidth="1"/>
    <col min="11496" max="11496" width="9.44140625" style="63" customWidth="1"/>
    <col min="11497" max="11745" width="8.77734375" style="63"/>
    <col min="11746" max="11746" width="5.21875" style="63" customWidth="1"/>
    <col min="11747" max="11749" width="8.77734375" style="63"/>
    <col min="11750" max="11750" width="10.21875" style="63" customWidth="1"/>
    <col min="11751" max="11751" width="10.44140625" style="63" customWidth="1"/>
    <col min="11752" max="11752" width="9.44140625" style="63" customWidth="1"/>
    <col min="11753" max="12001" width="8.77734375" style="63"/>
    <col min="12002" max="12002" width="5.21875" style="63" customWidth="1"/>
    <col min="12003" max="12005" width="8.77734375" style="63"/>
    <col min="12006" max="12006" width="10.21875" style="63" customWidth="1"/>
    <col min="12007" max="12007" width="10.44140625" style="63" customWidth="1"/>
    <col min="12008" max="12008" width="9.44140625" style="63" customWidth="1"/>
    <col min="12009" max="12257" width="8.77734375" style="63"/>
    <col min="12258" max="12258" width="5.21875" style="63" customWidth="1"/>
    <col min="12259" max="12261" width="8.77734375" style="63"/>
    <col min="12262" max="12262" width="10.21875" style="63" customWidth="1"/>
    <col min="12263" max="12263" width="10.44140625" style="63" customWidth="1"/>
    <col min="12264" max="12264" width="9.44140625" style="63" customWidth="1"/>
    <col min="12265" max="12513" width="8.77734375" style="63"/>
    <col min="12514" max="12514" width="5.21875" style="63" customWidth="1"/>
    <col min="12515" max="12517" width="8.77734375" style="63"/>
    <col min="12518" max="12518" width="10.21875" style="63" customWidth="1"/>
    <col min="12519" max="12519" width="10.44140625" style="63" customWidth="1"/>
    <col min="12520" max="12520" width="9.44140625" style="63" customWidth="1"/>
    <col min="12521" max="12769" width="8.77734375" style="63"/>
    <col min="12770" max="12770" width="5.21875" style="63" customWidth="1"/>
    <col min="12771" max="12773" width="8.77734375" style="63"/>
    <col min="12774" max="12774" width="10.21875" style="63" customWidth="1"/>
    <col min="12775" max="12775" width="10.44140625" style="63" customWidth="1"/>
    <col min="12776" max="12776" width="9.44140625" style="63" customWidth="1"/>
    <col min="12777" max="13025" width="8.77734375" style="63"/>
    <col min="13026" max="13026" width="5.21875" style="63" customWidth="1"/>
    <col min="13027" max="13029" width="8.77734375" style="63"/>
    <col min="13030" max="13030" width="10.21875" style="63" customWidth="1"/>
    <col min="13031" max="13031" width="10.44140625" style="63" customWidth="1"/>
    <col min="13032" max="13032" width="9.44140625" style="63" customWidth="1"/>
    <col min="13033" max="13281" width="8.77734375" style="63"/>
    <col min="13282" max="13282" width="5.21875" style="63" customWidth="1"/>
    <col min="13283" max="13285" width="8.77734375" style="63"/>
    <col min="13286" max="13286" width="10.21875" style="63" customWidth="1"/>
    <col min="13287" max="13287" width="10.44140625" style="63" customWidth="1"/>
    <col min="13288" max="13288" width="9.44140625" style="63" customWidth="1"/>
    <col min="13289" max="13537" width="8.77734375" style="63"/>
    <col min="13538" max="13538" width="5.21875" style="63" customWidth="1"/>
    <col min="13539" max="13541" width="8.77734375" style="63"/>
    <col min="13542" max="13542" width="10.21875" style="63" customWidth="1"/>
    <col min="13543" max="13543" width="10.44140625" style="63" customWidth="1"/>
    <col min="13544" max="13544" width="9.44140625" style="63" customWidth="1"/>
    <col min="13545" max="13793" width="8.77734375" style="63"/>
    <col min="13794" max="13794" width="5.21875" style="63" customWidth="1"/>
    <col min="13795" max="13797" width="8.77734375" style="63"/>
    <col min="13798" max="13798" width="10.21875" style="63" customWidth="1"/>
    <col min="13799" max="13799" width="10.44140625" style="63" customWidth="1"/>
    <col min="13800" max="13800" width="9.44140625" style="63" customWidth="1"/>
    <col min="13801" max="14049" width="8.77734375" style="63"/>
    <col min="14050" max="14050" width="5.21875" style="63" customWidth="1"/>
    <col min="14051" max="14053" width="8.77734375" style="63"/>
    <col min="14054" max="14054" width="10.21875" style="63" customWidth="1"/>
    <col min="14055" max="14055" width="10.44140625" style="63" customWidth="1"/>
    <col min="14056" max="14056" width="9.44140625" style="63" customWidth="1"/>
    <col min="14057" max="14305" width="8.77734375" style="63"/>
    <col min="14306" max="14306" width="5.21875" style="63" customWidth="1"/>
    <col min="14307" max="14309" width="8.77734375" style="63"/>
    <col min="14310" max="14310" width="10.21875" style="63" customWidth="1"/>
    <col min="14311" max="14311" width="10.44140625" style="63" customWidth="1"/>
    <col min="14312" max="14312" width="9.44140625" style="63" customWidth="1"/>
    <col min="14313" max="14561" width="8.77734375" style="63"/>
    <col min="14562" max="14562" width="5.21875" style="63" customWidth="1"/>
    <col min="14563" max="14565" width="8.77734375" style="63"/>
    <col min="14566" max="14566" width="10.21875" style="63" customWidth="1"/>
    <col min="14567" max="14567" width="10.44140625" style="63" customWidth="1"/>
    <col min="14568" max="14568" width="9.44140625" style="63" customWidth="1"/>
    <col min="14569" max="14817" width="8.77734375" style="63"/>
    <col min="14818" max="14818" width="5.21875" style="63" customWidth="1"/>
    <col min="14819" max="14821" width="8.77734375" style="63"/>
    <col min="14822" max="14822" width="10.21875" style="63" customWidth="1"/>
    <col min="14823" max="14823" width="10.44140625" style="63" customWidth="1"/>
    <col min="14824" max="14824" width="9.44140625" style="63" customWidth="1"/>
    <col min="14825" max="15073" width="8.77734375" style="63"/>
    <col min="15074" max="15074" width="5.21875" style="63" customWidth="1"/>
    <col min="15075" max="15077" width="8.77734375" style="63"/>
    <col min="15078" max="15078" width="10.21875" style="63" customWidth="1"/>
    <col min="15079" max="15079" width="10.44140625" style="63" customWidth="1"/>
    <col min="15080" max="15080" width="9.44140625" style="63" customWidth="1"/>
    <col min="15081" max="15329" width="8.77734375" style="63"/>
    <col min="15330" max="15330" width="5.21875" style="63" customWidth="1"/>
    <col min="15331" max="15333" width="8.77734375" style="63"/>
    <col min="15334" max="15334" width="10.21875" style="63" customWidth="1"/>
    <col min="15335" max="15335" width="10.44140625" style="63" customWidth="1"/>
    <col min="15336" max="15336" width="9.44140625" style="63" customWidth="1"/>
    <col min="15337" max="15585" width="8.77734375" style="63"/>
    <col min="15586" max="15586" width="5.21875" style="63" customWidth="1"/>
    <col min="15587" max="15589" width="8.77734375" style="63"/>
    <col min="15590" max="15590" width="10.21875" style="63" customWidth="1"/>
    <col min="15591" max="15591" width="10.44140625" style="63" customWidth="1"/>
    <col min="15592" max="15592" width="9.44140625" style="63" customWidth="1"/>
    <col min="15593" max="15841" width="8.77734375" style="63"/>
    <col min="15842" max="15842" width="5.21875" style="63" customWidth="1"/>
    <col min="15843" max="15845" width="8.77734375" style="63"/>
    <col min="15846" max="15846" width="10.21875" style="63" customWidth="1"/>
    <col min="15847" max="15847" width="10.44140625" style="63" customWidth="1"/>
    <col min="15848" max="15848" width="9.44140625" style="63" customWidth="1"/>
    <col min="15849" max="16097" width="8.77734375" style="63"/>
    <col min="16098" max="16098" width="5.21875" style="63" customWidth="1"/>
    <col min="16099" max="16101" width="8.77734375" style="63"/>
    <col min="16102" max="16102" width="10.21875" style="63" customWidth="1"/>
    <col min="16103" max="16103" width="10.44140625" style="63" customWidth="1"/>
    <col min="16104" max="16104" width="9.44140625" style="63" customWidth="1"/>
    <col min="16105" max="16353" width="8.77734375" style="63"/>
    <col min="16354" max="16384" width="8.77734375" style="63" customWidth="1"/>
  </cols>
  <sheetData>
    <row r="1" spans="1:54" ht="13.8" x14ac:dyDescent="0.3">
      <c r="A1" s="549" t="s">
        <v>154</v>
      </c>
      <c r="B1" s="549"/>
      <c r="C1" s="549"/>
      <c r="D1" s="549"/>
      <c r="E1" s="549"/>
      <c r="F1" s="549"/>
      <c r="G1" s="549"/>
      <c r="H1" s="549"/>
    </row>
    <row r="3" spans="1:54" x14ac:dyDescent="0.25">
      <c r="A3" s="550" t="s">
        <v>158</v>
      </c>
      <c r="B3" s="550"/>
      <c r="C3" s="550"/>
      <c r="D3" s="550"/>
      <c r="E3" s="550"/>
      <c r="F3" s="550"/>
      <c r="G3" s="550"/>
      <c r="H3" s="550"/>
      <c r="N3" s="142"/>
      <c r="O3" s="142"/>
      <c r="P3" s="142"/>
      <c r="Q3" s="142"/>
      <c r="R3" s="142"/>
      <c r="S3" s="142"/>
    </row>
    <row r="4" spans="1:54" ht="12.75" customHeight="1" x14ac:dyDescent="0.25">
      <c r="A4" s="72"/>
      <c r="B4" s="72"/>
      <c r="C4" s="72"/>
      <c r="D4" s="72"/>
      <c r="E4" s="72"/>
      <c r="F4" s="72"/>
      <c r="G4" s="547" t="s">
        <v>78</v>
      </c>
      <c r="H4" s="548"/>
      <c r="N4" s="142"/>
      <c r="O4" s="142"/>
      <c r="P4" s="142"/>
      <c r="Q4" s="142"/>
      <c r="R4" s="142"/>
      <c r="S4" s="142"/>
    </row>
    <row r="5" spans="1:54" ht="14.4" x14ac:dyDescent="0.3">
      <c r="A5" s="65" t="s">
        <v>0</v>
      </c>
      <c r="B5" s="66" t="s">
        <v>79</v>
      </c>
      <c r="C5" s="66" t="s">
        <v>80</v>
      </c>
      <c r="D5" s="66" t="s">
        <v>81</v>
      </c>
      <c r="E5" s="66" t="s">
        <v>82</v>
      </c>
      <c r="F5" s="66" t="s">
        <v>83</v>
      </c>
      <c r="G5" s="66" t="s">
        <v>7</v>
      </c>
      <c r="H5" s="66" t="s">
        <v>2</v>
      </c>
      <c r="N5" s="94"/>
      <c r="O5" s="94"/>
      <c r="P5" s="142"/>
      <c r="Q5" s="142"/>
      <c r="R5" s="142"/>
      <c r="S5" s="142"/>
    </row>
    <row r="6" spans="1:54" ht="14.55" customHeight="1" x14ac:dyDescent="0.25">
      <c r="A6" s="154">
        <v>2011</v>
      </c>
      <c r="B6" s="167">
        <f>B36+B67</f>
        <v>241.7</v>
      </c>
      <c r="C6" s="167">
        <f t="shared" ref="C6:H6" si="0">C36+C67</f>
        <v>123.69999999999999</v>
      </c>
      <c r="D6" s="167">
        <f t="shared" si="0"/>
        <v>70.099999999999994</v>
      </c>
      <c r="E6" s="167">
        <f t="shared" si="0"/>
        <v>31.3</v>
      </c>
      <c r="F6" s="167">
        <f t="shared" si="0"/>
        <v>28.7</v>
      </c>
      <c r="G6" s="167">
        <f t="shared" si="0"/>
        <v>14.4</v>
      </c>
      <c r="H6" s="167">
        <f t="shared" si="0"/>
        <v>509.90000000000003</v>
      </c>
      <c r="N6" s="94"/>
      <c r="O6" s="94"/>
      <c r="P6" s="142"/>
      <c r="Q6" s="142"/>
      <c r="R6" s="142"/>
      <c r="S6" s="142"/>
    </row>
    <row r="7" spans="1:54" ht="14.55" customHeight="1" x14ac:dyDescent="0.35">
      <c r="A7" s="154">
        <v>2012</v>
      </c>
      <c r="B7" s="167">
        <f t="shared" ref="B7:H7" si="1">B37+B68</f>
        <v>220.9</v>
      </c>
      <c r="C7" s="167">
        <f t="shared" si="1"/>
        <v>155.89999999999998</v>
      </c>
      <c r="D7" s="167">
        <f t="shared" si="1"/>
        <v>40.099999999999994</v>
      </c>
      <c r="E7" s="167">
        <f t="shared" si="1"/>
        <v>15.899999999999999</v>
      </c>
      <c r="F7" s="167">
        <f t="shared" si="1"/>
        <v>21</v>
      </c>
      <c r="G7" s="167">
        <f t="shared" si="1"/>
        <v>12.1</v>
      </c>
      <c r="H7" s="167">
        <f t="shared" si="1"/>
        <v>465.90000000000009</v>
      </c>
      <c r="N7" s="94"/>
      <c r="O7" s="94"/>
      <c r="P7" s="142"/>
      <c r="Q7" s="142"/>
      <c r="R7" s="142"/>
      <c r="S7" s="142"/>
    </row>
    <row r="8" spans="1:54" ht="14.55" customHeight="1" x14ac:dyDescent="0.25">
      <c r="A8" s="154">
        <v>2013</v>
      </c>
      <c r="B8" s="167">
        <f t="shared" ref="B8:H8" si="2">B38+B69</f>
        <v>245.8</v>
      </c>
      <c r="C8" s="167">
        <f t="shared" si="2"/>
        <v>193.89999999999998</v>
      </c>
      <c r="D8" s="167">
        <f t="shared" si="2"/>
        <v>37.299999999999997</v>
      </c>
      <c r="E8" s="167">
        <f t="shared" si="2"/>
        <v>10</v>
      </c>
      <c r="F8" s="167">
        <f t="shared" si="2"/>
        <v>19.899999999999999</v>
      </c>
      <c r="G8" s="167">
        <f t="shared" si="2"/>
        <v>14.399999999999999</v>
      </c>
      <c r="H8" s="167">
        <f t="shared" si="2"/>
        <v>521.29999999999995</v>
      </c>
    </row>
    <row r="9" spans="1:54" ht="15" customHeight="1" x14ac:dyDescent="0.25">
      <c r="A9" s="154">
        <v>2014</v>
      </c>
      <c r="B9" s="167">
        <f t="shared" ref="B9:H9" si="3">B39+B70</f>
        <v>297.70000000000005</v>
      </c>
      <c r="C9" s="167">
        <f t="shared" si="3"/>
        <v>203.2</v>
      </c>
      <c r="D9" s="167">
        <f t="shared" si="3"/>
        <v>25.1</v>
      </c>
      <c r="E9" s="167">
        <f t="shared" si="3"/>
        <v>5.7</v>
      </c>
      <c r="F9" s="167">
        <f t="shared" si="3"/>
        <v>15.399999999999999</v>
      </c>
      <c r="G9" s="167">
        <f t="shared" si="3"/>
        <v>11.8</v>
      </c>
      <c r="H9" s="167">
        <f t="shared" si="3"/>
        <v>558.9</v>
      </c>
      <c r="N9" s="142"/>
      <c r="O9" s="142"/>
      <c r="P9" s="142"/>
      <c r="Q9" s="142"/>
      <c r="R9" s="142"/>
      <c r="S9" s="142"/>
    </row>
    <row r="10" spans="1:54" ht="15" customHeight="1" x14ac:dyDescent="0.25">
      <c r="A10" s="154">
        <v>2015</v>
      </c>
      <c r="B10" s="167">
        <f t="shared" ref="B10:H10" si="4">B40+B71</f>
        <v>232</v>
      </c>
      <c r="C10" s="167">
        <f t="shared" si="4"/>
        <v>208.6</v>
      </c>
      <c r="D10" s="167">
        <f t="shared" si="4"/>
        <v>31.400000000000002</v>
      </c>
      <c r="E10" s="167">
        <f t="shared" si="4"/>
        <v>3.6</v>
      </c>
      <c r="F10" s="167">
        <f t="shared" si="4"/>
        <v>11.5</v>
      </c>
      <c r="G10" s="167">
        <f t="shared" si="4"/>
        <v>12.7</v>
      </c>
      <c r="H10" s="167">
        <f t="shared" si="4"/>
        <v>499.8</v>
      </c>
      <c r="N10" s="142"/>
      <c r="O10" s="142"/>
      <c r="P10" s="142"/>
      <c r="Q10" s="142"/>
      <c r="R10" s="142"/>
      <c r="S10" s="142"/>
    </row>
    <row r="11" spans="1:54" ht="15" customHeight="1" x14ac:dyDescent="0.35">
      <c r="A11" s="154">
        <v>2016</v>
      </c>
      <c r="B11" s="167">
        <f t="shared" ref="B11:H11" si="5">B41+B72</f>
        <v>305.5</v>
      </c>
      <c r="C11" s="167">
        <f t="shared" si="5"/>
        <v>215.2</v>
      </c>
      <c r="D11" s="167">
        <f t="shared" si="5"/>
        <v>31.1</v>
      </c>
      <c r="E11" s="167">
        <f t="shared" si="5"/>
        <v>4.3</v>
      </c>
      <c r="F11" s="167">
        <f t="shared" si="5"/>
        <v>10.8</v>
      </c>
      <c r="G11" s="167">
        <f t="shared" si="5"/>
        <v>33.299999999999997</v>
      </c>
      <c r="H11" s="167">
        <f t="shared" si="5"/>
        <v>600.19999999999993</v>
      </c>
      <c r="N11" s="94"/>
      <c r="O11" s="94"/>
      <c r="P11" s="142"/>
      <c r="Q11" s="142"/>
      <c r="R11" s="142"/>
      <c r="S11" s="142"/>
    </row>
    <row r="12" spans="1:54" ht="15" customHeight="1" x14ac:dyDescent="0.35">
      <c r="A12" s="155">
        <v>2017</v>
      </c>
      <c r="B12" s="167">
        <f t="shared" ref="B12:D12" si="6">B42+B73</f>
        <v>352.7</v>
      </c>
      <c r="C12" s="167">
        <f t="shared" si="6"/>
        <v>166.3</v>
      </c>
      <c r="D12" s="167">
        <f t="shared" si="6"/>
        <v>27.700000000000003</v>
      </c>
      <c r="E12" s="158">
        <v>7.9</v>
      </c>
      <c r="F12" s="158">
        <v>11.3</v>
      </c>
      <c r="G12" s="158">
        <v>31.4</v>
      </c>
      <c r="H12" s="167">
        <f>SUM(B12:G12)</f>
        <v>597.29999999999995</v>
      </c>
      <c r="N12" s="94"/>
      <c r="O12" s="94"/>
      <c r="P12" s="142"/>
      <c r="Q12" s="142"/>
      <c r="R12" s="142"/>
      <c r="S12" s="142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</row>
    <row r="13" spans="1:54" ht="15" customHeight="1" x14ac:dyDescent="0.35">
      <c r="A13" s="141"/>
      <c r="B13" s="141"/>
      <c r="C13" s="141"/>
      <c r="D13" s="141"/>
      <c r="E13" s="94"/>
      <c r="F13" s="94"/>
      <c r="G13" s="93"/>
      <c r="H13" s="174"/>
      <c r="I13" s="143"/>
      <c r="J13" s="143"/>
      <c r="N13" s="94"/>
      <c r="O13" s="94"/>
      <c r="P13" s="142"/>
      <c r="Q13" s="142"/>
      <c r="R13" s="142"/>
      <c r="S13" s="142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</row>
    <row r="14" spans="1:54" ht="15" customHeight="1" x14ac:dyDescent="0.25">
      <c r="A14" s="93"/>
      <c r="B14" s="93"/>
      <c r="C14" s="93"/>
      <c r="D14" s="93"/>
      <c r="E14" s="93"/>
      <c r="F14" s="93"/>
      <c r="G14" s="93"/>
      <c r="H14" s="93"/>
      <c r="I14" s="143"/>
      <c r="J14" s="143"/>
    </row>
    <row r="15" spans="1:54" ht="15" customHeight="1" x14ac:dyDescent="0.3">
      <c r="A15" s="68"/>
      <c r="B15" s="69"/>
      <c r="C15" s="69"/>
      <c r="D15" s="69"/>
      <c r="E15" s="69"/>
      <c r="F15" s="69"/>
      <c r="G15" s="69"/>
      <c r="H15" s="68"/>
      <c r="I15" s="143"/>
      <c r="J15" s="143"/>
      <c r="N15" s="142"/>
      <c r="O15" s="142"/>
      <c r="P15" s="142"/>
      <c r="Q15" s="142"/>
      <c r="R15" s="142"/>
      <c r="S15" s="142"/>
    </row>
    <row r="16" spans="1:54" ht="13.05" x14ac:dyDescent="0.3">
      <c r="A16" s="68"/>
      <c r="B16" s="69"/>
      <c r="C16" s="69"/>
      <c r="D16" s="69"/>
      <c r="E16" s="69"/>
      <c r="F16" s="69"/>
      <c r="G16" s="69"/>
      <c r="H16" s="68"/>
      <c r="I16" s="143"/>
      <c r="J16" s="143"/>
      <c r="N16" s="142"/>
      <c r="O16" s="142"/>
      <c r="P16" s="142"/>
      <c r="Q16" s="142"/>
      <c r="R16" s="142"/>
      <c r="S16" s="142"/>
    </row>
    <row r="17" spans="1:19" ht="14.55" x14ac:dyDescent="0.35">
      <c r="A17" s="68"/>
      <c r="B17" s="69"/>
      <c r="C17" s="69"/>
      <c r="D17" s="69"/>
      <c r="E17" s="69"/>
      <c r="F17" s="69"/>
      <c r="G17" s="69"/>
      <c r="H17" s="68"/>
      <c r="I17" s="143"/>
      <c r="J17" s="143"/>
      <c r="N17" s="94"/>
      <c r="O17" s="94"/>
      <c r="P17" s="142"/>
      <c r="Q17" s="142"/>
      <c r="R17" s="142"/>
      <c r="S17" s="142"/>
    </row>
    <row r="18" spans="1:19" ht="14.55" x14ac:dyDescent="0.35">
      <c r="A18" s="68"/>
      <c r="B18" s="69"/>
      <c r="C18" s="69"/>
      <c r="D18" s="69"/>
      <c r="E18" s="69"/>
      <c r="F18" s="69"/>
      <c r="G18" s="69"/>
      <c r="H18" s="68"/>
      <c r="I18" s="143"/>
      <c r="J18" s="143"/>
      <c r="N18" s="94"/>
      <c r="O18" s="94"/>
      <c r="P18" s="142"/>
      <c r="Q18" s="142"/>
      <c r="R18" s="142"/>
      <c r="S18" s="142"/>
    </row>
    <row r="19" spans="1:19" ht="14.55" x14ac:dyDescent="0.35">
      <c r="A19" s="68"/>
      <c r="B19" s="69"/>
      <c r="C19" s="69"/>
      <c r="D19" s="69"/>
      <c r="E19" s="69"/>
      <c r="F19" s="69"/>
      <c r="G19" s="69"/>
      <c r="H19" s="68"/>
      <c r="I19" s="94"/>
      <c r="J19" s="94"/>
      <c r="N19" s="94"/>
      <c r="O19" s="94"/>
      <c r="P19" s="142"/>
      <c r="Q19" s="142"/>
      <c r="R19" s="142"/>
      <c r="S19" s="142"/>
    </row>
    <row r="20" spans="1:19" ht="14.55" x14ac:dyDescent="0.35">
      <c r="A20" s="68"/>
      <c r="B20" s="69"/>
      <c r="C20" s="69"/>
      <c r="D20" s="69"/>
      <c r="E20" s="69"/>
      <c r="F20" s="69"/>
      <c r="G20" s="69"/>
      <c r="H20" s="68"/>
      <c r="I20" s="94"/>
      <c r="J20" s="94"/>
    </row>
    <row r="21" spans="1:19" ht="14.55" x14ac:dyDescent="0.35">
      <c r="A21" s="68"/>
      <c r="B21" s="69"/>
      <c r="C21" s="69"/>
      <c r="D21" s="69"/>
      <c r="E21" s="69"/>
      <c r="F21" s="69"/>
      <c r="G21" s="69"/>
      <c r="H21" s="68"/>
      <c r="I21" s="94"/>
      <c r="J21" s="94"/>
      <c r="N21" s="142"/>
      <c r="O21" s="142"/>
      <c r="P21" s="142"/>
      <c r="Q21" s="142"/>
      <c r="R21" s="142"/>
      <c r="S21" s="142"/>
    </row>
    <row r="22" spans="1:19" ht="15" customHeight="1" x14ac:dyDescent="0.35">
      <c r="A22" s="68"/>
      <c r="B22" s="69"/>
      <c r="C22" s="69"/>
      <c r="D22" s="69"/>
      <c r="E22" s="69"/>
      <c r="F22" s="69"/>
      <c r="G22" s="69"/>
      <c r="H22" s="68"/>
      <c r="I22" s="94"/>
      <c r="J22" s="94"/>
      <c r="N22" s="142"/>
      <c r="O22" s="142"/>
      <c r="P22" s="142"/>
      <c r="Q22" s="142"/>
      <c r="R22" s="142"/>
      <c r="S22" s="142"/>
    </row>
    <row r="23" spans="1:19" ht="13.8" customHeight="1" x14ac:dyDescent="0.35">
      <c r="A23" s="68"/>
      <c r="B23" s="69"/>
      <c r="C23" s="69"/>
      <c r="D23" s="69"/>
      <c r="E23" s="69"/>
      <c r="F23" s="69"/>
      <c r="G23" s="69"/>
      <c r="H23" s="68"/>
      <c r="I23" s="94"/>
      <c r="J23" s="94"/>
      <c r="N23" s="94"/>
      <c r="O23" s="94"/>
      <c r="P23" s="142"/>
      <c r="Q23" s="142"/>
      <c r="R23" s="142"/>
      <c r="S23" s="142"/>
    </row>
    <row r="24" spans="1:19" ht="13.8" customHeight="1" x14ac:dyDescent="0.35">
      <c r="A24" s="68"/>
      <c r="B24" s="69"/>
      <c r="C24" s="69"/>
      <c r="D24" s="69"/>
      <c r="E24" s="69"/>
      <c r="F24" s="69"/>
      <c r="G24" s="69"/>
      <c r="H24" s="68"/>
      <c r="I24" s="170"/>
      <c r="J24" s="170"/>
      <c r="N24" s="94"/>
      <c r="O24" s="94"/>
      <c r="P24" s="142"/>
      <c r="Q24" s="142"/>
      <c r="R24" s="142"/>
      <c r="S24" s="142"/>
    </row>
    <row r="25" spans="1:19" ht="13.8" customHeight="1" x14ac:dyDescent="0.35">
      <c r="A25" s="68"/>
      <c r="B25" s="69"/>
      <c r="C25" s="69"/>
      <c r="D25" s="69"/>
      <c r="E25" s="69"/>
      <c r="F25" s="69"/>
      <c r="G25" s="69"/>
      <c r="H25" s="68"/>
      <c r="I25" s="170"/>
      <c r="J25" s="170"/>
      <c r="N25" s="94"/>
      <c r="O25" s="94"/>
      <c r="P25" s="142"/>
      <c r="Q25" s="142"/>
      <c r="R25" s="142"/>
      <c r="S25" s="142"/>
    </row>
    <row r="26" spans="1:19" ht="13.8" customHeight="1" x14ac:dyDescent="0.3">
      <c r="A26" s="68"/>
      <c r="B26" s="69"/>
      <c r="C26" s="69"/>
      <c r="D26" s="69"/>
      <c r="E26" s="69"/>
      <c r="F26" s="69"/>
      <c r="G26" s="69"/>
      <c r="H26" s="68"/>
      <c r="I26" s="170"/>
      <c r="J26" s="170"/>
    </row>
    <row r="27" spans="1:19" ht="13.8" customHeight="1" x14ac:dyDescent="0.3">
      <c r="A27" s="64"/>
      <c r="B27" s="69"/>
      <c r="C27" s="69"/>
      <c r="D27" s="69"/>
      <c r="E27" s="69"/>
      <c r="F27" s="69"/>
      <c r="G27" s="69"/>
      <c r="H27" s="64"/>
      <c r="I27" s="170"/>
      <c r="J27" s="170"/>
      <c r="N27" s="142"/>
      <c r="O27" s="142"/>
      <c r="P27" s="142"/>
      <c r="Q27" s="142"/>
      <c r="R27" s="142"/>
      <c r="S27" s="142"/>
    </row>
    <row r="28" spans="1:19" ht="13.8" customHeight="1" x14ac:dyDescent="0.3">
      <c r="A28" s="64"/>
      <c r="B28" s="64"/>
      <c r="C28" s="64"/>
      <c r="D28" s="64"/>
      <c r="E28" s="64"/>
      <c r="F28" s="64"/>
      <c r="G28" s="64"/>
      <c r="H28" s="64"/>
      <c r="I28" s="168"/>
      <c r="J28" s="168"/>
      <c r="N28" s="142"/>
      <c r="O28" s="142"/>
      <c r="P28" s="142"/>
      <c r="Q28" s="142"/>
      <c r="R28" s="142"/>
      <c r="S28" s="142"/>
    </row>
    <row r="29" spans="1:19" ht="13.8" customHeight="1" x14ac:dyDescent="0.35">
      <c r="A29" s="64"/>
      <c r="B29" s="64"/>
      <c r="C29" s="64"/>
      <c r="D29" s="64"/>
      <c r="E29" s="64"/>
      <c r="F29" s="64"/>
      <c r="G29" s="64"/>
      <c r="H29" s="64"/>
      <c r="I29" s="168"/>
      <c r="J29" s="168"/>
      <c r="N29" s="94"/>
      <c r="O29" s="94"/>
      <c r="P29" s="142"/>
      <c r="Q29" s="142"/>
      <c r="R29" s="142"/>
      <c r="S29" s="142"/>
    </row>
    <row r="30" spans="1:19" ht="13.8" customHeight="1" x14ac:dyDescent="0.35">
      <c r="A30" s="64"/>
      <c r="B30" s="64"/>
      <c r="C30" s="64"/>
      <c r="D30" s="64"/>
      <c r="E30" s="64"/>
      <c r="F30" s="64"/>
      <c r="G30" s="64"/>
      <c r="H30" s="64"/>
      <c r="I30" s="168"/>
      <c r="J30" s="168"/>
      <c r="N30" s="94"/>
      <c r="O30" s="94"/>
      <c r="P30" s="142"/>
      <c r="Q30" s="142"/>
      <c r="R30" s="142"/>
      <c r="S30" s="142"/>
    </row>
    <row r="31" spans="1:19" ht="14.4" x14ac:dyDescent="0.3">
      <c r="A31" s="199" t="s">
        <v>156</v>
      </c>
      <c r="B31" s="70"/>
      <c r="C31" s="70"/>
      <c r="D31" s="70"/>
      <c r="E31" s="70"/>
      <c r="F31" s="70"/>
      <c r="G31" s="70"/>
      <c r="H31" s="70"/>
      <c r="I31" s="168"/>
      <c r="J31" s="168"/>
      <c r="N31" s="94"/>
      <c r="O31" s="94"/>
      <c r="P31" s="142"/>
      <c r="Q31" s="142"/>
      <c r="R31" s="142"/>
      <c r="S31" s="142"/>
    </row>
    <row r="32" spans="1:19" ht="13.05" x14ac:dyDescent="0.3">
      <c r="A32" s="70"/>
      <c r="B32" s="70"/>
      <c r="C32" s="70"/>
      <c r="D32" s="70"/>
      <c r="E32" s="70"/>
      <c r="F32" s="70"/>
      <c r="G32" s="70"/>
      <c r="H32" s="70"/>
      <c r="I32" s="168"/>
      <c r="J32" s="168"/>
    </row>
    <row r="33" spans="1:19" x14ac:dyDescent="0.25">
      <c r="A33" s="551" t="s">
        <v>159</v>
      </c>
      <c r="B33" s="551"/>
      <c r="C33" s="551"/>
      <c r="D33" s="551"/>
      <c r="E33" s="551"/>
      <c r="F33" s="551"/>
      <c r="G33" s="551"/>
      <c r="H33" s="551"/>
      <c r="I33" s="169"/>
      <c r="J33" s="169"/>
      <c r="N33" s="142"/>
      <c r="O33" s="142"/>
      <c r="P33" s="142"/>
      <c r="Q33" s="142"/>
      <c r="R33" s="142"/>
      <c r="S33" s="142"/>
    </row>
    <row r="34" spans="1:19" ht="12.75" customHeight="1" x14ac:dyDescent="0.25">
      <c r="A34" s="72"/>
      <c r="B34" s="73"/>
      <c r="C34" s="73"/>
      <c r="D34" s="73"/>
      <c r="E34" s="73"/>
      <c r="F34" s="73"/>
      <c r="G34" s="547" t="s">
        <v>78</v>
      </c>
      <c r="H34" s="548"/>
      <c r="I34" s="169"/>
      <c r="J34" s="169"/>
      <c r="N34" s="142"/>
      <c r="O34" s="142"/>
      <c r="P34" s="142"/>
      <c r="Q34" s="142"/>
      <c r="R34" s="142"/>
      <c r="S34" s="142"/>
    </row>
    <row r="35" spans="1:19" x14ac:dyDescent="0.25">
      <c r="A35" s="65" t="s">
        <v>0</v>
      </c>
      <c r="B35" s="66" t="s">
        <v>79</v>
      </c>
      <c r="C35" s="66" t="s">
        <v>80</v>
      </c>
      <c r="D35" s="66" t="s">
        <v>81</v>
      </c>
      <c r="E35" s="66" t="s">
        <v>82</v>
      </c>
      <c r="F35" s="66" t="s">
        <v>83</v>
      </c>
      <c r="G35" s="66" t="s">
        <v>7</v>
      </c>
      <c r="H35" s="66" t="s">
        <v>2</v>
      </c>
    </row>
    <row r="36" spans="1:19" ht="12.45" x14ac:dyDescent="0.25">
      <c r="A36" s="156">
        <v>2011</v>
      </c>
      <c r="B36" s="378">
        <v>112.3</v>
      </c>
      <c r="C36" s="378">
        <v>95.8</v>
      </c>
      <c r="D36" s="378">
        <v>62.9</v>
      </c>
      <c r="E36" s="378">
        <v>21.6</v>
      </c>
      <c r="F36" s="378">
        <v>25.8</v>
      </c>
      <c r="G36" s="378">
        <v>12.5</v>
      </c>
      <c r="H36" s="167">
        <f>B36+C36+D36+E36+F36+G36</f>
        <v>330.90000000000003</v>
      </c>
      <c r="N36" s="142"/>
      <c r="O36" s="142"/>
      <c r="P36" s="142"/>
      <c r="Q36" s="142"/>
      <c r="R36" s="142"/>
      <c r="S36" s="142"/>
    </row>
    <row r="37" spans="1:19" ht="12.45" x14ac:dyDescent="0.25">
      <c r="A37" s="156">
        <v>2012</v>
      </c>
      <c r="B37" s="378">
        <v>90.6</v>
      </c>
      <c r="C37" s="378">
        <v>123.6</v>
      </c>
      <c r="D37" s="378">
        <v>33.299999999999997</v>
      </c>
      <c r="E37" s="378">
        <v>13.6</v>
      </c>
      <c r="F37" s="378">
        <v>18.5</v>
      </c>
      <c r="G37" s="378">
        <v>8.6999999999999993</v>
      </c>
      <c r="H37" s="167">
        <f t="shared" ref="H37:H42" si="7">B37+C37+D37+E37+F37+G37</f>
        <v>288.3</v>
      </c>
      <c r="N37" s="142"/>
      <c r="O37" s="142"/>
      <c r="P37" s="142"/>
      <c r="Q37" s="142"/>
      <c r="R37" s="142"/>
      <c r="S37" s="142"/>
    </row>
    <row r="38" spans="1:19" ht="14.55" x14ac:dyDescent="0.35">
      <c r="A38" s="156">
        <v>2013</v>
      </c>
      <c r="B38" s="378">
        <v>143.1</v>
      </c>
      <c r="C38" s="378">
        <v>163.69999999999999</v>
      </c>
      <c r="D38" s="378">
        <v>27.3</v>
      </c>
      <c r="E38" s="378">
        <v>9.4</v>
      </c>
      <c r="F38" s="378">
        <v>17.7</v>
      </c>
      <c r="G38" s="378">
        <v>10.7</v>
      </c>
      <c r="H38" s="167">
        <f t="shared" si="7"/>
        <v>371.89999999999992</v>
      </c>
      <c r="N38" s="94"/>
      <c r="O38" s="94"/>
      <c r="P38" s="142"/>
      <c r="Q38" s="142"/>
      <c r="R38" s="142"/>
      <c r="S38" s="142"/>
    </row>
    <row r="39" spans="1:19" ht="14.55" x14ac:dyDescent="0.35">
      <c r="A39" s="156">
        <v>2014</v>
      </c>
      <c r="B39" s="378">
        <v>128.30000000000001</v>
      </c>
      <c r="C39" s="378">
        <v>183.1</v>
      </c>
      <c r="D39" s="378">
        <v>16</v>
      </c>
      <c r="E39" s="378">
        <v>5.3</v>
      </c>
      <c r="F39" s="378">
        <v>15.2</v>
      </c>
      <c r="G39" s="378">
        <v>8.6</v>
      </c>
      <c r="H39" s="167">
        <f t="shared" si="7"/>
        <v>356.5</v>
      </c>
      <c r="N39" s="94"/>
      <c r="O39" s="94"/>
      <c r="P39" s="142"/>
      <c r="Q39" s="142"/>
      <c r="R39" s="142"/>
      <c r="S39" s="142"/>
    </row>
    <row r="40" spans="1:19" ht="14.55" x14ac:dyDescent="0.35">
      <c r="A40" s="156">
        <v>2015</v>
      </c>
      <c r="B40" s="378">
        <v>129</v>
      </c>
      <c r="C40" s="378">
        <v>184</v>
      </c>
      <c r="D40" s="378">
        <v>22.6</v>
      </c>
      <c r="E40" s="378">
        <v>3.4</v>
      </c>
      <c r="F40" s="378">
        <v>11.3</v>
      </c>
      <c r="G40" s="378">
        <v>9.6</v>
      </c>
      <c r="H40" s="167">
        <f t="shared" si="7"/>
        <v>359.90000000000003</v>
      </c>
      <c r="N40" s="94"/>
      <c r="O40" s="94"/>
      <c r="P40" s="142"/>
      <c r="Q40" s="142"/>
      <c r="R40" s="142"/>
      <c r="S40" s="142"/>
    </row>
    <row r="41" spans="1:19" ht="12.45" x14ac:dyDescent="0.25">
      <c r="A41" s="156">
        <v>2016</v>
      </c>
      <c r="B41" s="379">
        <v>157.6</v>
      </c>
      <c r="C41" s="379">
        <v>183.7</v>
      </c>
      <c r="D41" s="379">
        <v>22.2</v>
      </c>
      <c r="E41" s="379">
        <v>3.9</v>
      </c>
      <c r="F41" s="379">
        <v>10.8</v>
      </c>
      <c r="G41" s="379">
        <v>10</v>
      </c>
      <c r="H41" s="167">
        <f t="shared" si="7"/>
        <v>388.19999999999993</v>
      </c>
    </row>
    <row r="42" spans="1:19" ht="12.45" x14ac:dyDescent="0.25">
      <c r="A42" s="157">
        <v>2017</v>
      </c>
      <c r="B42" s="160">
        <v>174.2</v>
      </c>
      <c r="C42" s="160">
        <v>142.5</v>
      </c>
      <c r="D42" s="160">
        <v>17.600000000000001</v>
      </c>
      <c r="E42" s="160">
        <v>4.2</v>
      </c>
      <c r="F42" s="160">
        <v>11.2</v>
      </c>
      <c r="G42" s="160">
        <v>11</v>
      </c>
      <c r="H42" s="167">
        <f t="shared" si="7"/>
        <v>360.7</v>
      </c>
      <c r="N42" s="142"/>
      <c r="O42" s="142"/>
      <c r="P42" s="142"/>
      <c r="Q42" s="142"/>
      <c r="R42" s="142"/>
      <c r="S42" s="142"/>
    </row>
    <row r="43" spans="1:19" ht="12.45" x14ac:dyDescent="0.25">
      <c r="A43" s="93"/>
      <c r="B43" s="93"/>
      <c r="C43" s="93"/>
      <c r="D43" s="93"/>
      <c r="E43" s="93"/>
      <c r="F43" s="93"/>
      <c r="G43" s="93"/>
      <c r="H43" s="93"/>
      <c r="N43" s="142"/>
      <c r="O43" s="142"/>
      <c r="P43" s="142"/>
      <c r="Q43" s="142"/>
      <c r="R43" s="142"/>
      <c r="S43" s="142"/>
    </row>
    <row r="44" spans="1:19" ht="14.55" x14ac:dyDescent="0.35">
      <c r="A44" s="93"/>
      <c r="B44" s="93"/>
      <c r="C44" s="93"/>
      <c r="D44" s="93"/>
      <c r="E44" s="93"/>
      <c r="F44" s="93"/>
      <c r="G44" s="93"/>
      <c r="H44" s="93"/>
      <c r="N44" s="94"/>
      <c r="O44" s="94"/>
      <c r="P44" s="142"/>
      <c r="Q44" s="142"/>
      <c r="R44" s="142"/>
      <c r="S44" s="142"/>
    </row>
    <row r="45" spans="1:19" ht="14.55" x14ac:dyDescent="0.35">
      <c r="A45" s="68"/>
      <c r="B45" s="68"/>
      <c r="C45" s="68"/>
      <c r="D45" s="68"/>
      <c r="E45" s="68"/>
      <c r="F45" s="68"/>
      <c r="G45" s="68"/>
      <c r="H45" s="68"/>
      <c r="N45" s="94"/>
      <c r="O45" s="94"/>
      <c r="P45" s="142"/>
      <c r="Q45" s="142"/>
      <c r="R45" s="142"/>
      <c r="S45" s="142"/>
    </row>
    <row r="46" spans="1:19" ht="14.55" x14ac:dyDescent="0.35">
      <c r="A46" s="68"/>
      <c r="B46" s="68"/>
      <c r="C46" s="68"/>
      <c r="D46" s="68"/>
      <c r="E46" s="68"/>
      <c r="F46" s="68"/>
      <c r="G46" s="68"/>
      <c r="H46" s="68"/>
      <c r="N46" s="94"/>
      <c r="O46" s="94"/>
      <c r="P46" s="142"/>
      <c r="Q46" s="142"/>
      <c r="R46" s="142"/>
      <c r="S46" s="142"/>
    </row>
    <row r="47" spans="1:19" ht="13.05" x14ac:dyDescent="0.3">
      <c r="A47" s="68"/>
      <c r="B47" s="68"/>
      <c r="C47" s="68"/>
      <c r="D47" s="68"/>
      <c r="E47" s="68"/>
      <c r="F47" s="68"/>
      <c r="G47" s="68"/>
      <c r="H47" s="68"/>
    </row>
    <row r="48" spans="1:19" ht="13.05" x14ac:dyDescent="0.3">
      <c r="A48" s="68"/>
      <c r="B48" s="68"/>
      <c r="C48" s="68"/>
      <c r="D48" s="68"/>
      <c r="E48" s="68"/>
      <c r="F48" s="68"/>
      <c r="G48" s="68"/>
      <c r="H48" s="68"/>
      <c r="N48" s="142"/>
      <c r="O48" s="142"/>
      <c r="P48" s="142"/>
      <c r="Q48" s="142"/>
      <c r="R48" s="142"/>
      <c r="S48" s="142"/>
    </row>
    <row r="49" spans="1:19" ht="13.05" x14ac:dyDescent="0.3">
      <c r="A49" s="68"/>
      <c r="B49" s="68"/>
      <c r="C49" s="68"/>
      <c r="D49" s="68"/>
      <c r="E49" s="68"/>
      <c r="F49" s="68"/>
      <c r="G49" s="68"/>
      <c r="H49" s="68"/>
      <c r="N49" s="142"/>
      <c r="O49" s="142"/>
      <c r="P49" s="142"/>
      <c r="Q49" s="142"/>
      <c r="R49" s="142"/>
      <c r="S49" s="142"/>
    </row>
    <row r="50" spans="1:19" ht="14.55" x14ac:dyDescent="0.35">
      <c r="A50" s="68"/>
      <c r="B50" s="68"/>
      <c r="C50" s="68"/>
      <c r="D50" s="68"/>
      <c r="E50" s="68"/>
      <c r="F50" s="68"/>
      <c r="G50" s="68"/>
      <c r="H50" s="68"/>
      <c r="N50" s="94"/>
      <c r="O50" s="94"/>
      <c r="P50" s="142"/>
      <c r="Q50" s="142"/>
      <c r="R50" s="142"/>
      <c r="S50" s="142"/>
    </row>
    <row r="51" spans="1:19" ht="14.55" x14ac:dyDescent="0.35">
      <c r="A51" s="68"/>
      <c r="B51" s="68"/>
      <c r="C51" s="68"/>
      <c r="D51" s="68"/>
      <c r="E51" s="68"/>
      <c r="F51" s="68"/>
      <c r="G51" s="68"/>
      <c r="H51" s="68"/>
      <c r="N51" s="94"/>
      <c r="O51" s="94"/>
      <c r="P51" s="142"/>
      <c r="Q51" s="142"/>
      <c r="R51" s="142"/>
      <c r="S51" s="142"/>
    </row>
    <row r="52" spans="1:19" ht="14.55" x14ac:dyDescent="0.35">
      <c r="A52" s="68"/>
      <c r="B52" s="68"/>
      <c r="C52" s="68"/>
      <c r="D52" s="68"/>
      <c r="E52" s="68"/>
      <c r="F52" s="68"/>
      <c r="G52" s="68"/>
      <c r="H52" s="68"/>
      <c r="N52" s="94"/>
      <c r="O52" s="94"/>
      <c r="P52" s="142"/>
      <c r="Q52" s="142"/>
      <c r="R52" s="142"/>
      <c r="S52" s="142"/>
    </row>
    <row r="53" spans="1:19" ht="13.05" x14ac:dyDescent="0.3">
      <c r="A53" s="68"/>
      <c r="B53" s="68"/>
      <c r="C53" s="68"/>
      <c r="D53" s="68"/>
      <c r="E53" s="68"/>
      <c r="F53" s="68"/>
      <c r="G53" s="68"/>
      <c r="H53" s="68"/>
    </row>
    <row r="54" spans="1:19" ht="13.05" x14ac:dyDescent="0.3">
      <c r="A54" s="68"/>
      <c r="B54" s="68"/>
      <c r="C54" s="68"/>
      <c r="D54" s="68"/>
      <c r="E54" s="68"/>
      <c r="F54" s="68"/>
      <c r="G54" s="68"/>
      <c r="H54" s="68"/>
      <c r="N54" s="142"/>
      <c r="O54" s="142"/>
      <c r="P54" s="142"/>
      <c r="Q54" s="142"/>
      <c r="R54" s="142"/>
      <c r="S54" s="142"/>
    </row>
    <row r="55" spans="1:19" ht="13.05" x14ac:dyDescent="0.3">
      <c r="A55" s="68"/>
      <c r="B55" s="68"/>
      <c r="C55" s="68"/>
      <c r="D55" s="68"/>
      <c r="E55" s="68"/>
      <c r="F55" s="68"/>
      <c r="G55" s="68"/>
      <c r="H55" s="68"/>
      <c r="N55" s="142"/>
      <c r="O55" s="142"/>
      <c r="P55" s="142"/>
      <c r="Q55" s="142"/>
      <c r="R55" s="142"/>
      <c r="S55" s="142"/>
    </row>
    <row r="56" spans="1:19" ht="14.55" x14ac:dyDescent="0.35">
      <c r="A56" s="68"/>
      <c r="B56" s="68"/>
      <c r="C56" s="68"/>
      <c r="D56" s="68"/>
      <c r="E56" s="68"/>
      <c r="F56" s="68"/>
      <c r="G56" s="68"/>
      <c r="H56" s="68"/>
      <c r="N56" s="94"/>
      <c r="O56" s="94"/>
      <c r="P56" s="142"/>
      <c r="Q56" s="142"/>
      <c r="R56" s="142"/>
      <c r="S56" s="142"/>
    </row>
    <row r="57" spans="1:19" ht="14.55" x14ac:dyDescent="0.35">
      <c r="A57" s="68"/>
      <c r="B57" s="68"/>
      <c r="C57" s="68"/>
      <c r="D57" s="68"/>
      <c r="E57" s="68"/>
      <c r="F57" s="68"/>
      <c r="G57" s="68"/>
      <c r="H57" s="68"/>
      <c r="N57" s="94"/>
      <c r="O57" s="94"/>
      <c r="P57" s="142"/>
      <c r="Q57" s="142"/>
      <c r="R57" s="142"/>
      <c r="S57" s="142"/>
    </row>
    <row r="58" spans="1:19" ht="14.55" x14ac:dyDescent="0.35">
      <c r="A58" s="68"/>
      <c r="B58" s="68"/>
      <c r="C58" s="68"/>
      <c r="D58" s="68"/>
      <c r="E58" s="68"/>
      <c r="F58" s="68"/>
      <c r="G58" s="68"/>
      <c r="H58" s="68"/>
      <c r="N58" s="94"/>
      <c r="O58" s="94"/>
      <c r="P58" s="142"/>
      <c r="Q58" s="142"/>
      <c r="R58" s="142"/>
      <c r="S58" s="142"/>
    </row>
    <row r="59" spans="1:19" ht="13.05" x14ac:dyDescent="0.3">
      <c r="A59" s="68"/>
      <c r="B59" s="68"/>
      <c r="C59" s="68"/>
      <c r="D59" s="68"/>
      <c r="E59" s="68"/>
      <c r="F59" s="68"/>
      <c r="G59" s="68"/>
      <c r="H59" s="68"/>
    </row>
    <row r="60" spans="1:19" ht="13.05" x14ac:dyDescent="0.3">
      <c r="A60" s="68"/>
      <c r="B60" s="68"/>
      <c r="C60" s="68"/>
      <c r="D60" s="68"/>
      <c r="E60" s="68"/>
      <c r="F60" s="68"/>
      <c r="G60" s="68"/>
      <c r="H60" s="68"/>
      <c r="N60" s="142"/>
      <c r="O60" s="142"/>
      <c r="P60" s="142"/>
      <c r="Q60" s="142"/>
      <c r="R60" s="142"/>
      <c r="S60" s="142"/>
    </row>
    <row r="61" spans="1:19" ht="13.05" x14ac:dyDescent="0.3">
      <c r="A61" s="68"/>
      <c r="B61" s="68"/>
      <c r="C61" s="68"/>
      <c r="D61" s="68"/>
      <c r="E61" s="68"/>
      <c r="F61" s="68"/>
      <c r="G61" s="68"/>
      <c r="H61" s="68"/>
      <c r="N61" s="142"/>
      <c r="O61" s="142"/>
      <c r="P61" s="142"/>
      <c r="Q61" s="142"/>
      <c r="R61" s="142"/>
      <c r="S61" s="142"/>
    </row>
    <row r="62" spans="1:19" ht="14.4" x14ac:dyDescent="0.3">
      <c r="A62" s="380" t="s">
        <v>155</v>
      </c>
      <c r="B62" s="71"/>
      <c r="C62" s="71"/>
      <c r="D62" s="71"/>
      <c r="E62" s="71"/>
      <c r="F62" s="71"/>
      <c r="G62" s="71"/>
      <c r="H62" s="71"/>
      <c r="N62" s="94"/>
      <c r="O62" s="94"/>
      <c r="P62" s="142"/>
      <c r="Q62" s="142"/>
      <c r="R62" s="142"/>
      <c r="S62" s="142"/>
    </row>
    <row r="63" spans="1:19" ht="14.55" x14ac:dyDescent="0.35">
      <c r="A63" s="198"/>
      <c r="B63" s="71"/>
      <c r="C63" s="71"/>
      <c r="D63" s="71"/>
      <c r="E63" s="71"/>
      <c r="F63" s="71"/>
      <c r="G63" s="71"/>
      <c r="H63" s="71"/>
      <c r="N63" s="94"/>
      <c r="O63" s="94"/>
      <c r="P63" s="142"/>
      <c r="Q63" s="142"/>
      <c r="R63" s="142"/>
      <c r="S63" s="142"/>
    </row>
    <row r="64" spans="1:19" ht="12.75" customHeight="1" x14ac:dyDescent="0.3">
      <c r="A64" s="546" t="s">
        <v>160</v>
      </c>
      <c r="B64" s="546"/>
      <c r="C64" s="546"/>
      <c r="D64" s="546"/>
      <c r="E64" s="546"/>
      <c r="F64" s="546"/>
      <c r="G64" s="546"/>
      <c r="H64" s="546"/>
      <c r="N64" s="94"/>
      <c r="O64" s="94"/>
      <c r="P64" s="142"/>
      <c r="Q64" s="142"/>
      <c r="R64" s="142"/>
      <c r="S64" s="142"/>
    </row>
    <row r="65" spans="1:19" ht="12.75" customHeight="1" x14ac:dyDescent="0.25">
      <c r="A65" s="72"/>
      <c r="B65" s="73"/>
      <c r="C65" s="73"/>
      <c r="D65" s="73"/>
      <c r="E65" s="73"/>
      <c r="F65" s="73"/>
      <c r="G65" s="547" t="s">
        <v>78</v>
      </c>
      <c r="H65" s="548"/>
    </row>
    <row r="66" spans="1:19" ht="27.75" customHeight="1" x14ac:dyDescent="0.25">
      <c r="A66" s="65" t="s">
        <v>0</v>
      </c>
      <c r="B66" s="66" t="s">
        <v>79</v>
      </c>
      <c r="C66" s="66" t="s">
        <v>80</v>
      </c>
      <c r="D66" s="66" t="s">
        <v>81</v>
      </c>
      <c r="E66" s="66" t="s">
        <v>82</v>
      </c>
      <c r="F66" s="66" t="s">
        <v>83</v>
      </c>
      <c r="G66" s="66" t="s">
        <v>7</v>
      </c>
      <c r="H66" s="66" t="s">
        <v>2</v>
      </c>
      <c r="N66" s="142"/>
      <c r="O66" s="142"/>
      <c r="P66" s="142"/>
      <c r="Q66" s="142"/>
      <c r="R66" s="142"/>
      <c r="S66" s="142"/>
    </row>
    <row r="67" spans="1:19" ht="12.45" x14ac:dyDescent="0.25">
      <c r="A67" s="67">
        <v>2011</v>
      </c>
      <c r="B67" s="158">
        <v>129.4</v>
      </c>
      <c r="C67" s="158">
        <v>27.9</v>
      </c>
      <c r="D67" s="158">
        <v>7.2</v>
      </c>
      <c r="E67" s="158">
        <v>9.6999999999999993</v>
      </c>
      <c r="F67" s="158">
        <v>2.9</v>
      </c>
      <c r="G67" s="158">
        <v>1.9</v>
      </c>
      <c r="H67" s="167">
        <f>B67+C67+D67+E67+F67+G67</f>
        <v>179</v>
      </c>
      <c r="N67" s="142"/>
      <c r="O67" s="142"/>
      <c r="P67" s="142"/>
      <c r="Q67" s="142"/>
      <c r="R67" s="142"/>
      <c r="S67" s="142"/>
    </row>
    <row r="68" spans="1:19" ht="12.45" x14ac:dyDescent="0.25">
      <c r="A68" s="67">
        <v>2012</v>
      </c>
      <c r="B68" s="158">
        <v>130.30000000000001</v>
      </c>
      <c r="C68" s="158">
        <v>32.299999999999997</v>
      </c>
      <c r="D68" s="158">
        <v>6.8</v>
      </c>
      <c r="E68" s="158">
        <v>2.2999999999999998</v>
      </c>
      <c r="F68" s="158">
        <v>2.5</v>
      </c>
      <c r="G68" s="158">
        <v>3.4</v>
      </c>
      <c r="H68" s="167">
        <f t="shared" ref="H68:H73" si="8">B68+C68+D68+E68+F68+G68</f>
        <v>177.60000000000005</v>
      </c>
    </row>
    <row r="69" spans="1:19" ht="12.45" x14ac:dyDescent="0.25">
      <c r="A69" s="67">
        <v>2013</v>
      </c>
      <c r="B69" s="158">
        <v>102.7</v>
      </c>
      <c r="C69" s="158">
        <v>30.2</v>
      </c>
      <c r="D69" s="158">
        <v>10</v>
      </c>
      <c r="E69" s="158">
        <v>0.6</v>
      </c>
      <c r="F69" s="158">
        <v>2.2000000000000002</v>
      </c>
      <c r="G69" s="158">
        <v>3.7</v>
      </c>
      <c r="H69" s="167">
        <f t="shared" si="8"/>
        <v>149.39999999999998</v>
      </c>
      <c r="N69" s="142"/>
      <c r="O69" s="142"/>
      <c r="P69" s="142"/>
      <c r="Q69" s="142"/>
      <c r="R69" s="142"/>
      <c r="S69" s="142"/>
    </row>
    <row r="70" spans="1:19" ht="12.45" x14ac:dyDescent="0.25">
      <c r="A70" s="67">
        <v>2014</v>
      </c>
      <c r="B70" s="158">
        <v>169.4</v>
      </c>
      <c r="C70" s="158">
        <v>20.100000000000001</v>
      </c>
      <c r="D70" s="158">
        <v>9.1</v>
      </c>
      <c r="E70" s="158">
        <v>0.4</v>
      </c>
      <c r="F70" s="158">
        <v>0.2</v>
      </c>
      <c r="G70" s="158">
        <v>3.2</v>
      </c>
      <c r="H70" s="167">
        <f t="shared" si="8"/>
        <v>202.39999999999998</v>
      </c>
      <c r="N70" s="142"/>
      <c r="O70" s="142"/>
      <c r="P70" s="142"/>
      <c r="Q70" s="142"/>
      <c r="R70" s="142"/>
      <c r="S70" s="142"/>
    </row>
    <row r="71" spans="1:19" ht="14.55" x14ac:dyDescent="0.35">
      <c r="A71" s="67">
        <v>2015</v>
      </c>
      <c r="B71" s="158">
        <v>103</v>
      </c>
      <c r="C71" s="158">
        <v>24.6</v>
      </c>
      <c r="D71" s="158">
        <v>8.8000000000000007</v>
      </c>
      <c r="E71" s="158">
        <v>0.2</v>
      </c>
      <c r="F71" s="158">
        <v>0.2</v>
      </c>
      <c r="G71" s="158">
        <v>3.1</v>
      </c>
      <c r="H71" s="167">
        <f t="shared" si="8"/>
        <v>139.89999999999998</v>
      </c>
      <c r="N71" s="94"/>
      <c r="O71" s="94"/>
      <c r="P71" s="142"/>
      <c r="Q71" s="142"/>
      <c r="R71" s="142"/>
      <c r="S71" s="142"/>
    </row>
    <row r="72" spans="1:19" ht="14.55" x14ac:dyDescent="0.35">
      <c r="A72" s="67">
        <v>2016</v>
      </c>
      <c r="B72" s="159">
        <v>147.9</v>
      </c>
      <c r="C72" s="159">
        <v>31.5</v>
      </c>
      <c r="D72" s="159">
        <v>8.9</v>
      </c>
      <c r="E72" s="159">
        <v>0.4</v>
      </c>
      <c r="F72" s="159">
        <v>0</v>
      </c>
      <c r="G72" s="159">
        <v>23.3</v>
      </c>
      <c r="H72" s="167">
        <f t="shared" si="8"/>
        <v>212.00000000000003</v>
      </c>
      <c r="N72" s="94"/>
      <c r="O72" s="94"/>
      <c r="P72" s="142"/>
      <c r="Q72" s="142"/>
      <c r="R72" s="142"/>
      <c r="S72" s="142"/>
    </row>
    <row r="73" spans="1:19" ht="14.55" x14ac:dyDescent="0.35">
      <c r="A73" s="144">
        <v>2017</v>
      </c>
      <c r="B73" s="160">
        <v>178.5</v>
      </c>
      <c r="C73" s="160">
        <v>23.8</v>
      </c>
      <c r="D73" s="160">
        <v>10.1</v>
      </c>
      <c r="E73" s="160">
        <v>3.6</v>
      </c>
      <c r="F73" s="160">
        <v>0</v>
      </c>
      <c r="G73" s="160">
        <v>20.3</v>
      </c>
      <c r="H73" s="167">
        <f t="shared" si="8"/>
        <v>236.3</v>
      </c>
      <c r="N73" s="94"/>
      <c r="O73" s="94"/>
      <c r="P73" s="142"/>
      <c r="Q73" s="142"/>
      <c r="R73" s="142"/>
      <c r="S73" s="142"/>
    </row>
    <row r="74" spans="1:19" ht="12.45" x14ac:dyDescent="0.25">
      <c r="A74" s="93"/>
      <c r="B74" s="93"/>
      <c r="C74" s="93"/>
      <c r="D74" s="93"/>
      <c r="E74" s="93"/>
      <c r="F74" s="93"/>
      <c r="G74" s="93"/>
      <c r="H74" s="93"/>
    </row>
    <row r="75" spans="1:19" ht="12.45" x14ac:dyDescent="0.25">
      <c r="A75" s="93"/>
      <c r="B75" s="93"/>
      <c r="C75" s="93"/>
      <c r="D75" s="93"/>
      <c r="E75" s="93"/>
      <c r="F75" s="93"/>
      <c r="G75" s="93"/>
      <c r="H75" s="93"/>
      <c r="N75" s="142"/>
      <c r="O75" s="142"/>
      <c r="P75" s="142"/>
      <c r="Q75" s="142"/>
      <c r="R75" s="142"/>
      <c r="S75" s="142"/>
    </row>
    <row r="76" spans="1:19" ht="13.05" x14ac:dyDescent="0.3">
      <c r="A76" s="68"/>
      <c r="B76" s="68"/>
      <c r="C76" s="68"/>
      <c r="D76" s="68"/>
      <c r="E76" s="68"/>
      <c r="F76" s="68"/>
      <c r="G76" s="68"/>
      <c r="H76" s="68"/>
      <c r="N76" s="142"/>
      <c r="O76" s="142"/>
      <c r="P76" s="142"/>
      <c r="Q76" s="142"/>
      <c r="R76" s="142"/>
      <c r="S76" s="142"/>
    </row>
    <row r="77" spans="1:19" ht="14.55" x14ac:dyDescent="0.35">
      <c r="A77" s="68"/>
      <c r="B77" s="68"/>
      <c r="C77" s="68"/>
      <c r="D77" s="68"/>
      <c r="E77" s="68"/>
      <c r="F77" s="68"/>
      <c r="G77" s="68"/>
      <c r="H77" s="68"/>
      <c r="N77" s="94"/>
      <c r="O77" s="94"/>
      <c r="P77" s="142"/>
      <c r="Q77" s="142"/>
      <c r="R77" s="142"/>
      <c r="S77" s="142"/>
    </row>
    <row r="78" spans="1:19" ht="14.55" x14ac:dyDescent="0.35">
      <c r="A78" s="68"/>
      <c r="B78" s="68"/>
      <c r="C78" s="68"/>
      <c r="D78" s="68"/>
      <c r="E78" s="68"/>
      <c r="F78" s="68"/>
      <c r="G78" s="68"/>
      <c r="H78" s="68"/>
      <c r="N78" s="94"/>
      <c r="O78" s="94"/>
      <c r="P78" s="142"/>
      <c r="Q78" s="142"/>
      <c r="R78" s="142"/>
      <c r="S78" s="142"/>
    </row>
    <row r="79" spans="1:19" ht="13.05" x14ac:dyDescent="0.3">
      <c r="A79" s="68"/>
      <c r="B79" s="68"/>
      <c r="C79" s="68"/>
      <c r="D79" s="68"/>
      <c r="E79" s="68"/>
      <c r="F79" s="68"/>
      <c r="G79" s="68"/>
      <c r="H79" s="68"/>
    </row>
    <row r="80" spans="1:19" ht="13.05" x14ac:dyDescent="0.3">
      <c r="A80" s="68"/>
      <c r="B80" s="68"/>
      <c r="C80" s="68"/>
      <c r="D80" s="68"/>
      <c r="E80" s="68"/>
      <c r="F80" s="68"/>
      <c r="G80" s="68"/>
      <c r="H80" s="68"/>
    </row>
    <row r="81" spans="1:8" ht="13.05" x14ac:dyDescent="0.3">
      <c r="A81" s="68"/>
      <c r="B81" s="68"/>
      <c r="C81" s="68"/>
      <c r="D81" s="68"/>
      <c r="E81" s="68"/>
      <c r="F81" s="68"/>
      <c r="G81" s="68"/>
      <c r="H81" s="68"/>
    </row>
    <row r="82" spans="1:8" ht="13.8" x14ac:dyDescent="0.3">
      <c r="A82" s="68"/>
      <c r="B82" s="68"/>
      <c r="C82" s="68"/>
      <c r="D82" s="68"/>
      <c r="E82" s="68"/>
      <c r="F82" s="68"/>
      <c r="G82" s="68"/>
      <c r="H82" s="68"/>
    </row>
    <row r="83" spans="1:8" ht="13.8" x14ac:dyDescent="0.3">
      <c r="A83" s="68"/>
      <c r="B83" s="68"/>
      <c r="C83" s="68"/>
      <c r="D83" s="68"/>
      <c r="E83" s="68"/>
      <c r="F83" s="68"/>
      <c r="G83" s="68"/>
      <c r="H83" s="68"/>
    </row>
    <row r="84" spans="1:8" ht="13.8" x14ac:dyDescent="0.3">
      <c r="A84" s="68"/>
      <c r="B84" s="68"/>
      <c r="C84" s="68"/>
      <c r="D84" s="68"/>
      <c r="E84" s="68"/>
      <c r="F84" s="68"/>
      <c r="G84" s="68"/>
      <c r="H84" s="68"/>
    </row>
    <row r="85" spans="1:8" ht="13.8" x14ac:dyDescent="0.3">
      <c r="A85" s="68"/>
      <c r="B85" s="68"/>
      <c r="C85" s="68"/>
      <c r="D85" s="68"/>
      <c r="E85" s="68"/>
      <c r="F85" s="68"/>
      <c r="G85" s="68"/>
      <c r="H85" s="68"/>
    </row>
    <row r="86" spans="1:8" ht="13.8" x14ac:dyDescent="0.3">
      <c r="A86" s="68"/>
      <c r="B86" s="68"/>
      <c r="C86" s="68"/>
      <c r="D86" s="68"/>
      <c r="E86" s="68"/>
      <c r="F86" s="68"/>
      <c r="G86" s="68"/>
      <c r="H86" s="68"/>
    </row>
    <row r="87" spans="1:8" ht="13.8" x14ac:dyDescent="0.3">
      <c r="A87" s="68"/>
      <c r="B87" s="68"/>
      <c r="C87" s="68"/>
      <c r="D87" s="68"/>
      <c r="E87" s="68"/>
      <c r="F87" s="68"/>
      <c r="G87" s="68"/>
      <c r="H87" s="68"/>
    </row>
    <row r="88" spans="1:8" ht="13.8" x14ac:dyDescent="0.3">
      <c r="A88" s="68"/>
      <c r="B88" s="68"/>
      <c r="C88" s="68"/>
      <c r="D88" s="68"/>
      <c r="E88" s="68"/>
      <c r="F88" s="68"/>
      <c r="G88" s="68"/>
      <c r="H88" s="68"/>
    </row>
    <row r="89" spans="1:8" ht="13.8" x14ac:dyDescent="0.3">
      <c r="A89" s="68"/>
      <c r="B89" s="68"/>
      <c r="C89" s="68"/>
      <c r="D89" s="68"/>
      <c r="E89" s="68"/>
      <c r="F89" s="68"/>
      <c r="G89" s="68"/>
      <c r="H89" s="68"/>
    </row>
    <row r="90" spans="1:8" ht="13.8" x14ac:dyDescent="0.3">
      <c r="A90" s="68"/>
      <c r="B90" s="68"/>
      <c r="C90" s="68"/>
      <c r="D90" s="68"/>
      <c r="E90" s="68"/>
      <c r="F90" s="68"/>
      <c r="G90" s="68"/>
      <c r="H90" s="68"/>
    </row>
    <row r="91" spans="1:8" ht="13.8" x14ac:dyDescent="0.3">
      <c r="A91" s="68"/>
      <c r="B91" s="68"/>
      <c r="C91" s="68"/>
      <c r="D91" s="68"/>
      <c r="E91" s="68"/>
      <c r="F91" s="68"/>
      <c r="G91" s="68"/>
      <c r="H91" s="68"/>
    </row>
    <row r="92" spans="1:8" ht="13.8" x14ac:dyDescent="0.3">
      <c r="A92" s="68"/>
      <c r="B92" s="68"/>
      <c r="C92" s="68"/>
      <c r="D92" s="68"/>
      <c r="E92" s="68"/>
      <c r="F92" s="68"/>
      <c r="G92" s="68"/>
      <c r="H92" s="68"/>
    </row>
    <row r="93" spans="1:8" ht="13.8" x14ac:dyDescent="0.3">
      <c r="A93" s="68"/>
      <c r="B93" s="68"/>
      <c r="C93" s="68"/>
      <c r="D93" s="68"/>
      <c r="E93" s="68"/>
      <c r="F93" s="68"/>
      <c r="G93" s="68"/>
      <c r="H93" s="68"/>
    </row>
  </sheetData>
  <sortState ref="C101:P108">
    <sortCondition descending="1" ref="D101:D108"/>
  </sortState>
  <mergeCells count="7">
    <mergeCell ref="A64:H64"/>
    <mergeCell ref="G65:H65"/>
    <mergeCell ref="A1:H1"/>
    <mergeCell ref="A3:H3"/>
    <mergeCell ref="G4:H4"/>
    <mergeCell ref="A33:H33"/>
    <mergeCell ref="G34:H3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1"/>
  <sheetViews>
    <sheetView zoomScaleNormal="100" workbookViewId="0"/>
  </sheetViews>
  <sheetFormatPr defaultRowHeight="14.4" x14ac:dyDescent="0.3"/>
  <cols>
    <col min="1" max="13" width="9.6640625" customWidth="1"/>
    <col min="14" max="14" width="10.77734375" bestFit="1" customWidth="1"/>
    <col min="15" max="15" width="11" customWidth="1"/>
  </cols>
  <sheetData>
    <row r="1" spans="1:29" s="175" customFormat="1" ht="14.55" x14ac:dyDescent="0.35">
      <c r="A1" s="183" t="s">
        <v>171</v>
      </c>
    </row>
    <row r="2" spans="1:29" ht="14.55" x14ac:dyDescent="0.35"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</row>
    <row r="3" spans="1:29" x14ac:dyDescent="0.3">
      <c r="A3" s="553" t="s">
        <v>0</v>
      </c>
      <c r="B3" s="555" t="s">
        <v>1</v>
      </c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6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</row>
    <row r="4" spans="1:29" x14ac:dyDescent="0.3">
      <c r="A4" s="554"/>
      <c r="B4" s="552" t="s">
        <v>2</v>
      </c>
      <c r="C4" s="552"/>
      <c r="D4" s="552" t="s">
        <v>3</v>
      </c>
      <c r="E4" s="552"/>
      <c r="F4" s="552" t="s">
        <v>4</v>
      </c>
      <c r="G4" s="552"/>
      <c r="H4" s="552" t="s">
        <v>5</v>
      </c>
      <c r="I4" s="552"/>
      <c r="J4" s="552" t="s">
        <v>145</v>
      </c>
      <c r="K4" s="552"/>
      <c r="L4" s="552" t="s">
        <v>7</v>
      </c>
      <c r="M4" s="557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</row>
    <row r="5" spans="1:29" x14ac:dyDescent="0.3">
      <c r="A5" s="554"/>
      <c r="B5" s="237" t="s">
        <v>6</v>
      </c>
      <c r="C5" s="238" t="s">
        <v>186</v>
      </c>
      <c r="D5" s="237" t="s">
        <v>6</v>
      </c>
      <c r="E5" s="238" t="s">
        <v>186</v>
      </c>
      <c r="F5" s="237" t="s">
        <v>6</v>
      </c>
      <c r="G5" s="238" t="s">
        <v>186</v>
      </c>
      <c r="H5" s="237" t="s">
        <v>6</v>
      </c>
      <c r="I5" s="238" t="s">
        <v>186</v>
      </c>
      <c r="J5" s="237" t="s">
        <v>6</v>
      </c>
      <c r="K5" s="238" t="s">
        <v>186</v>
      </c>
      <c r="L5" s="237" t="s">
        <v>6</v>
      </c>
      <c r="M5" s="239" t="s">
        <v>186</v>
      </c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</row>
    <row r="6" spans="1:29" ht="14.55" x14ac:dyDescent="0.35">
      <c r="A6" s="303">
        <v>2008</v>
      </c>
      <c r="B6" s="240">
        <f>D6+F6+H6+J6+L6</f>
        <v>51566940.648999989</v>
      </c>
      <c r="C6" s="240">
        <f>E6+G6+I6+K6+M6</f>
        <v>58747202.545999959</v>
      </c>
      <c r="D6" s="241">
        <v>14440105.770999987</v>
      </c>
      <c r="E6" s="241">
        <v>33719552.678999946</v>
      </c>
      <c r="F6" s="241">
        <v>34553067.239000008</v>
      </c>
      <c r="G6" s="241">
        <v>19050502.269000012</v>
      </c>
      <c r="H6" s="241">
        <v>38540.244000000552</v>
      </c>
      <c r="I6" s="241">
        <v>2120340.7369999997</v>
      </c>
      <c r="J6" s="241"/>
      <c r="K6" s="241"/>
      <c r="L6" s="241">
        <v>2535227.3949999986</v>
      </c>
      <c r="M6" s="242">
        <v>3856806.8609999991</v>
      </c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</row>
    <row r="7" spans="1:29" ht="14.55" x14ac:dyDescent="0.35">
      <c r="A7" s="303">
        <v>2009</v>
      </c>
      <c r="B7" s="240">
        <f t="shared" ref="B7:B15" si="0">D7+F7+H7+J7+L7</f>
        <v>49730909.759811997</v>
      </c>
      <c r="C7" s="240">
        <f t="shared" ref="C7:C15" si="1">E7+G7+I7+K7+M7</f>
        <v>46981903.590999991</v>
      </c>
      <c r="D7" s="241">
        <v>14354588.134146998</v>
      </c>
      <c r="E7" s="241">
        <v>29926369.146000002</v>
      </c>
      <c r="F7" s="241">
        <v>32950449.728381999</v>
      </c>
      <c r="G7" s="241">
        <v>12954213.197999999</v>
      </c>
      <c r="H7" s="241">
        <v>44069.529168000001</v>
      </c>
      <c r="I7" s="241">
        <v>1883040.8810000001</v>
      </c>
      <c r="J7" s="241"/>
      <c r="K7" s="241"/>
      <c r="L7" s="241">
        <v>2381802.368115</v>
      </c>
      <c r="M7" s="242">
        <v>2218280.3659999999</v>
      </c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</row>
    <row r="8" spans="1:29" ht="14.55" x14ac:dyDescent="0.35">
      <c r="A8" s="303">
        <v>2010</v>
      </c>
      <c r="B8" s="240">
        <f t="shared" si="0"/>
        <v>49904698.436909974</v>
      </c>
      <c r="C8" s="240">
        <f t="shared" si="1"/>
        <v>51753038.585000038</v>
      </c>
      <c r="D8" s="241">
        <v>14898273.16850898</v>
      </c>
      <c r="E8" s="241">
        <v>31596604.829000041</v>
      </c>
      <c r="F8" s="241">
        <v>32422862.091125995</v>
      </c>
      <c r="G8" s="241">
        <v>15992707.217000002</v>
      </c>
      <c r="H8" s="241">
        <v>117645.90817400016</v>
      </c>
      <c r="I8" s="241">
        <v>2072384.279999994</v>
      </c>
      <c r="J8" s="241"/>
      <c r="K8" s="241"/>
      <c r="L8" s="241">
        <v>2465917.2691009999</v>
      </c>
      <c r="M8" s="242">
        <v>2091342.2590000005</v>
      </c>
      <c r="P8" s="175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</row>
    <row r="9" spans="1:29" ht="14.55" x14ac:dyDescent="0.35">
      <c r="A9" s="303">
        <v>2011</v>
      </c>
      <c r="B9" s="240">
        <f t="shared" si="0"/>
        <v>48417447.908947974</v>
      </c>
      <c r="C9" s="240">
        <f t="shared" si="1"/>
        <v>53783030.48399999</v>
      </c>
      <c r="D9" s="241">
        <v>14745182.474514976</v>
      </c>
      <c r="E9" s="241">
        <v>32258604.608999997</v>
      </c>
      <c r="F9" s="241">
        <v>31622891.833838996</v>
      </c>
      <c r="G9" s="241">
        <v>18043056.235000003</v>
      </c>
      <c r="H9" s="241">
        <v>34378.101167000081</v>
      </c>
      <c r="I9" s="241">
        <v>1886887.2399999977</v>
      </c>
      <c r="J9" s="241"/>
      <c r="K9" s="241"/>
      <c r="L9" s="241">
        <v>2014995.4994270001</v>
      </c>
      <c r="M9" s="242">
        <v>1594482.4000000004</v>
      </c>
      <c r="P9" s="175"/>
      <c r="Q9" s="175"/>
      <c r="R9" s="175"/>
      <c r="S9" s="175"/>
      <c r="T9" s="175"/>
      <c r="U9" s="175"/>
      <c r="V9" s="175"/>
      <c r="W9" s="175"/>
      <c r="X9" s="175"/>
      <c r="Y9" s="175"/>
      <c r="Z9" s="175"/>
      <c r="AA9" s="175"/>
    </row>
    <row r="10" spans="1:29" ht="14.55" x14ac:dyDescent="0.35">
      <c r="A10" s="303">
        <v>2012</v>
      </c>
      <c r="B10" s="240">
        <f t="shared" si="0"/>
        <v>49800324</v>
      </c>
      <c r="C10" s="240">
        <f t="shared" si="1"/>
        <v>53460331</v>
      </c>
      <c r="D10" s="241">
        <v>15184625</v>
      </c>
      <c r="E10" s="241">
        <v>32170067</v>
      </c>
      <c r="F10" s="241">
        <v>32651992</v>
      </c>
      <c r="G10" s="241">
        <v>18038256</v>
      </c>
      <c r="H10" s="241">
        <v>29391</v>
      </c>
      <c r="I10" s="241">
        <v>2005855</v>
      </c>
      <c r="J10" s="241"/>
      <c r="K10" s="241"/>
      <c r="L10" s="241">
        <v>1934316</v>
      </c>
      <c r="M10" s="242">
        <v>1246153</v>
      </c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</row>
    <row r="11" spans="1:29" ht="14.55" x14ac:dyDescent="0.35">
      <c r="A11" s="303">
        <v>2013</v>
      </c>
      <c r="B11" s="240">
        <f t="shared" si="0"/>
        <v>51410269</v>
      </c>
      <c r="C11" s="240">
        <f t="shared" si="1"/>
        <v>54128938</v>
      </c>
      <c r="D11" s="241">
        <v>15597592</v>
      </c>
      <c r="E11" s="241">
        <v>32642812</v>
      </c>
      <c r="F11" s="241">
        <v>33324554</v>
      </c>
      <c r="G11" s="241">
        <v>17987154</v>
      </c>
      <c r="H11" s="241">
        <v>33920</v>
      </c>
      <c r="I11" s="241">
        <v>1974262</v>
      </c>
      <c r="J11" s="241">
        <v>390229</v>
      </c>
      <c r="K11" s="241">
        <v>321874</v>
      </c>
      <c r="L11" s="241">
        <v>2063974</v>
      </c>
      <c r="M11" s="242">
        <v>1202836</v>
      </c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</row>
    <row r="12" spans="1:29" ht="14.55" x14ac:dyDescent="0.35">
      <c r="A12" s="303">
        <v>2014</v>
      </c>
      <c r="B12" s="240">
        <f t="shared" si="0"/>
        <v>52740821.763999999</v>
      </c>
      <c r="C12" s="240">
        <f t="shared" si="1"/>
        <v>55612194.216000013</v>
      </c>
      <c r="D12" s="241">
        <v>17555604.236999996</v>
      </c>
      <c r="E12" s="241">
        <v>34899803.255000018</v>
      </c>
      <c r="F12" s="241">
        <v>32447329.373</v>
      </c>
      <c r="G12" s="241">
        <v>17011959.565999996</v>
      </c>
      <c r="H12" s="241">
        <v>37388.224000000002</v>
      </c>
      <c r="I12" s="241">
        <v>2025253.7370000004</v>
      </c>
      <c r="J12" s="241">
        <v>438340.94599999994</v>
      </c>
      <c r="K12" s="241">
        <v>331849.22600000002</v>
      </c>
      <c r="L12" s="241">
        <v>2262158.9839999992</v>
      </c>
      <c r="M12" s="242">
        <v>1343328.4319999998</v>
      </c>
      <c r="P12" s="175"/>
      <c r="Q12" s="175"/>
      <c r="R12" s="175"/>
      <c r="S12" s="175"/>
      <c r="T12" s="175"/>
      <c r="U12" s="175"/>
      <c r="V12" s="175"/>
      <c r="W12" s="175"/>
      <c r="X12" s="175"/>
      <c r="Y12" s="175"/>
      <c r="Z12" s="175"/>
      <c r="AA12" s="175"/>
    </row>
    <row r="13" spans="1:29" ht="14.55" x14ac:dyDescent="0.35">
      <c r="A13" s="303">
        <v>2015</v>
      </c>
      <c r="B13" s="240">
        <f t="shared" si="0"/>
        <v>58834697</v>
      </c>
      <c r="C13" s="240">
        <f t="shared" si="1"/>
        <v>60310204</v>
      </c>
      <c r="D13" s="241">
        <v>17569553</v>
      </c>
      <c r="E13" s="241">
        <v>37323324</v>
      </c>
      <c r="F13" s="241">
        <v>36282727</v>
      </c>
      <c r="G13" s="241">
        <v>16046540</v>
      </c>
      <c r="H13" s="241">
        <v>38078</v>
      </c>
      <c r="I13" s="241">
        <v>2080097</v>
      </c>
      <c r="J13" s="241">
        <v>479553</v>
      </c>
      <c r="K13" s="241">
        <v>358184</v>
      </c>
      <c r="L13" s="241">
        <v>4464786</v>
      </c>
      <c r="M13" s="242">
        <v>4502059</v>
      </c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75"/>
      <c r="AA13" s="175"/>
    </row>
    <row r="14" spans="1:29" ht="14.55" x14ac:dyDescent="0.35">
      <c r="A14" s="303">
        <v>2016</v>
      </c>
      <c r="B14" s="240">
        <f t="shared" si="0"/>
        <v>59723334</v>
      </c>
      <c r="C14" s="240">
        <f t="shared" si="1"/>
        <v>61242881</v>
      </c>
      <c r="D14" s="241">
        <v>18084202</v>
      </c>
      <c r="E14" s="241">
        <v>38821523</v>
      </c>
      <c r="F14" s="241">
        <v>36218669</v>
      </c>
      <c r="G14" s="241">
        <v>14890640</v>
      </c>
      <c r="H14" s="241">
        <v>41690</v>
      </c>
      <c r="I14" s="241">
        <v>2371596</v>
      </c>
      <c r="J14" s="241">
        <v>699109</v>
      </c>
      <c r="K14" s="241">
        <v>283508</v>
      </c>
      <c r="L14" s="241">
        <v>4679664</v>
      </c>
      <c r="M14" s="242">
        <v>4875614</v>
      </c>
      <c r="P14" s="175"/>
      <c r="Q14" s="175"/>
      <c r="R14" s="175"/>
      <c r="S14" s="175"/>
      <c r="T14" s="175"/>
      <c r="U14" s="175"/>
      <c r="V14" s="175"/>
      <c r="W14" s="175"/>
      <c r="X14" s="175"/>
      <c r="Y14" s="175"/>
      <c r="Z14" s="175"/>
      <c r="AA14" s="175"/>
    </row>
    <row r="15" spans="1:29" ht="14.55" x14ac:dyDescent="0.35">
      <c r="A15" s="303">
        <v>2017</v>
      </c>
      <c r="B15" s="240">
        <f t="shared" si="0"/>
        <v>63646615.805999927</v>
      </c>
      <c r="C15" s="240">
        <f t="shared" si="1"/>
        <v>69489166</v>
      </c>
      <c r="D15" s="243">
        <v>19451429.945999954</v>
      </c>
      <c r="E15" s="243">
        <v>42999680</v>
      </c>
      <c r="F15" s="243">
        <v>39207509.045999974</v>
      </c>
      <c r="G15" s="243">
        <v>18154888</v>
      </c>
      <c r="H15" s="241">
        <v>54238.298999999759</v>
      </c>
      <c r="I15" s="241">
        <v>2858468</v>
      </c>
      <c r="J15" s="241">
        <v>356438.42600000004</v>
      </c>
      <c r="K15" s="241">
        <v>329809</v>
      </c>
      <c r="L15" s="243">
        <v>4577000.0889999997</v>
      </c>
      <c r="M15" s="244">
        <f>(4124433+1021888)</f>
        <v>5146321</v>
      </c>
      <c r="N15" s="16"/>
      <c r="O15" s="16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</row>
    <row r="16" spans="1:29" ht="14.55" x14ac:dyDescent="0.35">
      <c r="A16" s="263" t="s">
        <v>2</v>
      </c>
      <c r="B16" s="245">
        <f>SUM(B6:B15)</f>
        <v>535776058.32466984</v>
      </c>
      <c r="C16" s="245">
        <f>SUM(C6:C15)</f>
        <v>565508889.42199993</v>
      </c>
      <c r="D16" s="245">
        <f t="shared" ref="D16:L16" si="2">SUM(D6:D15)</f>
        <v>161881155.73117089</v>
      </c>
      <c r="E16" s="245">
        <f t="shared" si="2"/>
        <v>346358340.51800001</v>
      </c>
      <c r="F16" s="245">
        <f t="shared" si="2"/>
        <v>341682051.31134701</v>
      </c>
      <c r="G16" s="245">
        <f t="shared" si="2"/>
        <v>168169916.48500001</v>
      </c>
      <c r="H16" s="245">
        <f t="shared" si="2"/>
        <v>469339.30550900055</v>
      </c>
      <c r="I16" s="245">
        <f t="shared" si="2"/>
        <v>21278184.874999993</v>
      </c>
      <c r="J16" s="245">
        <f t="shared" si="2"/>
        <v>2363670.372</v>
      </c>
      <c r="K16" s="245">
        <f t="shared" si="2"/>
        <v>1625224.226</v>
      </c>
      <c r="L16" s="245">
        <f t="shared" si="2"/>
        <v>29379841.604642995</v>
      </c>
      <c r="M16" s="246">
        <f>SUM(M6:M15)</f>
        <v>28077223.318</v>
      </c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</row>
    <row r="17" spans="1:29" ht="14.55" x14ac:dyDescent="0.35">
      <c r="O17" s="501"/>
      <c r="P17" s="501"/>
      <c r="Q17" s="501"/>
      <c r="R17" s="501"/>
      <c r="S17" s="501"/>
      <c r="T17" s="501"/>
      <c r="U17" s="501"/>
      <c r="V17" s="501"/>
      <c r="W17" s="501"/>
      <c r="X17" s="501"/>
      <c r="Y17" s="501"/>
      <c r="Z17" s="501"/>
      <c r="AA17" s="501"/>
      <c r="AB17" s="501"/>
      <c r="AC17" s="501"/>
    </row>
    <row r="18" spans="1:29" ht="14.55" customHeight="1" x14ac:dyDescent="0.3">
      <c r="A18" s="559" t="s">
        <v>187</v>
      </c>
      <c r="B18" s="559"/>
      <c r="C18" s="559"/>
      <c r="D18" s="559"/>
      <c r="E18" s="559"/>
      <c r="F18" s="559"/>
      <c r="G18" s="559"/>
      <c r="H18" s="559"/>
      <c r="I18" s="559"/>
      <c r="O18" s="139"/>
      <c r="P18" s="504"/>
      <c r="Q18" s="504"/>
      <c r="R18" s="504"/>
      <c r="S18" s="504"/>
      <c r="T18" s="504"/>
      <c r="U18" s="504"/>
      <c r="V18" s="504"/>
      <c r="W18" s="504"/>
      <c r="X18" s="504"/>
      <c r="Y18" s="504"/>
      <c r="Z18" s="505"/>
      <c r="AA18" s="505"/>
      <c r="AB18" s="558"/>
      <c r="AC18" s="558"/>
    </row>
    <row r="19" spans="1:29" ht="14.55" x14ac:dyDescent="0.35">
      <c r="B19" s="200"/>
      <c r="C19" s="200"/>
      <c r="D19" s="200"/>
      <c r="E19" s="200"/>
      <c r="F19" s="200"/>
      <c r="G19" s="200"/>
      <c r="J19" s="175"/>
      <c r="K19" s="175"/>
      <c r="L19" s="175"/>
      <c r="M19" s="175"/>
      <c r="N19" s="175"/>
      <c r="O19" s="140"/>
      <c r="P19" s="497"/>
      <c r="Q19" s="497"/>
      <c r="R19" s="497"/>
      <c r="S19" s="497"/>
      <c r="T19" s="497"/>
      <c r="U19" s="497"/>
      <c r="V19" s="497"/>
      <c r="W19" s="497"/>
      <c r="X19" s="497"/>
      <c r="Y19" s="497"/>
      <c r="Z19" s="497"/>
      <c r="AA19" s="497"/>
      <c r="AB19" s="120"/>
      <c r="AC19" s="120"/>
    </row>
    <row r="20" spans="1:29" ht="14.55" customHeight="1" x14ac:dyDescent="0.3">
      <c r="A20" s="560" t="s">
        <v>172</v>
      </c>
      <c r="B20" s="560"/>
      <c r="C20" s="560"/>
      <c r="D20" s="560"/>
      <c r="E20" s="560"/>
      <c r="F20" s="560"/>
      <c r="G20" s="560"/>
      <c r="J20" s="94"/>
      <c r="K20" s="94"/>
      <c r="L20" s="94"/>
      <c r="M20" s="94"/>
      <c r="N20" s="94"/>
      <c r="O20" s="94"/>
      <c r="P20" s="94"/>
      <c r="Q20" s="94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</row>
    <row r="21" spans="1:29" ht="14.55" customHeight="1" x14ac:dyDescent="0.35">
      <c r="A21" s="175"/>
      <c r="B21" s="175"/>
      <c r="C21" s="175"/>
      <c r="D21" s="175"/>
      <c r="E21" s="175"/>
      <c r="F21" s="175"/>
      <c r="G21" s="203" t="s">
        <v>175</v>
      </c>
      <c r="J21" s="94"/>
      <c r="K21" s="94"/>
      <c r="L21" s="94"/>
      <c r="M21" s="94"/>
      <c r="N21" s="94"/>
      <c r="O21" s="94"/>
      <c r="P21" s="94"/>
      <c r="Q21" s="94"/>
      <c r="R21" s="138"/>
      <c r="S21" s="138"/>
      <c r="T21" s="94"/>
      <c r="U21" s="94"/>
      <c r="V21" s="94"/>
      <c r="W21" s="94"/>
      <c r="X21" s="94"/>
      <c r="Y21" s="94"/>
      <c r="Z21" s="94"/>
      <c r="AA21" s="94"/>
      <c r="AB21" s="138"/>
      <c r="AC21" s="138"/>
    </row>
    <row r="22" spans="1:29" ht="14.55" customHeight="1" x14ac:dyDescent="0.3">
      <c r="A22" s="553" t="s">
        <v>0</v>
      </c>
      <c r="B22" s="555" t="s">
        <v>1</v>
      </c>
      <c r="C22" s="555"/>
      <c r="D22" s="555"/>
      <c r="E22" s="555"/>
      <c r="F22" s="555"/>
      <c r="G22" s="556"/>
      <c r="J22" s="502"/>
      <c r="K22" s="502"/>
      <c r="L22" s="503"/>
      <c r="M22" s="503"/>
      <c r="N22" s="503"/>
      <c r="O22" s="503"/>
      <c r="P22" s="503"/>
      <c r="Q22" s="503"/>
      <c r="R22" s="138"/>
      <c r="S22" s="138"/>
      <c r="T22" s="94"/>
      <c r="U22" s="94"/>
      <c r="V22" s="94"/>
      <c r="W22" s="94"/>
      <c r="X22" s="94"/>
      <c r="Y22" s="94"/>
      <c r="Z22" s="94"/>
      <c r="AA22" s="94"/>
      <c r="AB22" s="138"/>
      <c r="AC22" s="138"/>
    </row>
    <row r="23" spans="1:29" ht="14.55" customHeight="1" x14ac:dyDescent="0.3">
      <c r="A23" s="554"/>
      <c r="B23" s="237" t="s">
        <v>2</v>
      </c>
      <c r="C23" s="237" t="s">
        <v>3</v>
      </c>
      <c r="D23" s="237" t="s">
        <v>4</v>
      </c>
      <c r="E23" s="237" t="s">
        <v>5</v>
      </c>
      <c r="F23" s="237" t="s">
        <v>145</v>
      </c>
      <c r="G23" s="247" t="s">
        <v>7</v>
      </c>
      <c r="J23" s="502"/>
      <c r="K23" s="502"/>
      <c r="L23" s="498"/>
      <c r="M23" s="498"/>
      <c r="N23" s="498"/>
      <c r="O23" s="498"/>
      <c r="P23" s="498"/>
      <c r="Q23" s="498"/>
      <c r="R23" s="138"/>
      <c r="S23" s="138"/>
      <c r="T23" s="502"/>
      <c r="U23" s="502"/>
      <c r="V23" s="503"/>
      <c r="W23" s="503"/>
      <c r="X23" s="503"/>
      <c r="Y23" s="503"/>
      <c r="Z23" s="503"/>
      <c r="AA23" s="503"/>
      <c r="AB23" s="138"/>
      <c r="AC23" s="138"/>
    </row>
    <row r="24" spans="1:29" ht="14.55" customHeight="1" x14ac:dyDescent="0.3">
      <c r="A24" s="554"/>
      <c r="B24" s="237" t="s">
        <v>168</v>
      </c>
      <c r="C24" s="237" t="s">
        <v>168</v>
      </c>
      <c r="D24" s="237" t="s">
        <v>168</v>
      </c>
      <c r="E24" s="237" t="s">
        <v>168</v>
      </c>
      <c r="F24" s="237" t="s">
        <v>168</v>
      </c>
      <c r="G24" s="247" t="s">
        <v>168</v>
      </c>
      <c r="J24" s="502"/>
      <c r="K24" s="502"/>
      <c r="L24" s="498"/>
      <c r="M24" s="498"/>
      <c r="N24" s="498"/>
      <c r="O24" s="498"/>
      <c r="P24" s="498"/>
      <c r="Q24" s="498"/>
      <c r="R24" s="94"/>
      <c r="S24" s="94"/>
      <c r="T24" s="502"/>
      <c r="U24" s="502"/>
      <c r="V24" s="498"/>
      <c r="W24" s="498"/>
      <c r="X24" s="498"/>
      <c r="Y24" s="498"/>
      <c r="Z24" s="498"/>
      <c r="AA24" s="498"/>
      <c r="AB24" s="94"/>
      <c r="AC24" s="94"/>
    </row>
    <row r="25" spans="1:29" ht="14.55" customHeight="1" x14ac:dyDescent="0.35">
      <c r="A25" s="303">
        <v>2008</v>
      </c>
      <c r="B25" s="240">
        <f>(C6/B6)*1000</f>
        <v>1139.2415723452311</v>
      </c>
      <c r="C25" s="240">
        <f>(E6/D6)*1000</f>
        <v>2335.131972974797</v>
      </c>
      <c r="D25" s="240">
        <f>(G6/F6)*1000</f>
        <v>551.34041030944229</v>
      </c>
      <c r="E25" s="240">
        <f>(I6/H6)*1000</f>
        <v>55016.276933793401</v>
      </c>
      <c r="F25" s="240"/>
      <c r="G25" s="248">
        <f>(M6/L6)*1000</f>
        <v>1521.2863621647641</v>
      </c>
      <c r="J25" s="506"/>
      <c r="K25" s="506"/>
      <c r="L25" s="176"/>
      <c r="M25" s="176"/>
      <c r="N25" s="176"/>
      <c r="O25" s="176"/>
      <c r="P25" s="176"/>
      <c r="Q25" s="176"/>
      <c r="R25" s="94"/>
      <c r="S25" s="94"/>
      <c r="T25" s="502"/>
      <c r="U25" s="502"/>
      <c r="V25" s="498"/>
      <c r="W25" s="498"/>
      <c r="X25" s="498"/>
      <c r="Y25" s="498"/>
      <c r="Z25" s="498"/>
      <c r="AA25" s="498"/>
      <c r="AB25" s="94"/>
      <c r="AC25" s="94"/>
    </row>
    <row r="26" spans="1:29" ht="14.55" x14ac:dyDescent="0.35">
      <c r="A26" s="303">
        <v>2009</v>
      </c>
      <c r="B26" s="240">
        <f t="shared" ref="B26:B34" si="3">(C7/B7)*1000</f>
        <v>944.7223832805588</v>
      </c>
      <c r="C26" s="240">
        <f t="shared" ref="C26:C34" si="4">(E7/D7)*1000</f>
        <v>2084.7946918665343</v>
      </c>
      <c r="D26" s="240">
        <f t="shared" ref="D26:D34" si="5">(G7/F7)*1000</f>
        <v>393.14222733785135</v>
      </c>
      <c r="E26" s="240">
        <f t="shared" ref="E26:E34" si="6">(I7/H7)*1000</f>
        <v>42728.863152169179</v>
      </c>
      <c r="F26" s="240"/>
      <c r="G26" s="248">
        <f t="shared" ref="G26:G34" si="7">(M7/L7)*1000</f>
        <v>931.34526848068663</v>
      </c>
      <c r="J26" s="506"/>
      <c r="K26" s="506"/>
      <c r="L26" s="176"/>
      <c r="M26" s="176"/>
      <c r="N26" s="176"/>
      <c r="O26" s="176"/>
      <c r="P26" s="176"/>
      <c r="Q26" s="176"/>
      <c r="R26" s="94"/>
      <c r="S26" s="94"/>
      <c r="T26" s="506"/>
      <c r="U26" s="506"/>
      <c r="V26" s="176"/>
      <c r="W26" s="176"/>
      <c r="X26" s="176"/>
      <c r="Y26" s="176"/>
      <c r="Z26" s="176"/>
      <c r="AA26" s="176"/>
      <c r="AB26" s="94"/>
    </row>
    <row r="27" spans="1:29" ht="14.55" x14ac:dyDescent="0.35">
      <c r="A27" s="303">
        <v>2010</v>
      </c>
      <c r="B27" s="240">
        <f t="shared" si="3"/>
        <v>1037.0373973990995</v>
      </c>
      <c r="C27" s="240">
        <f t="shared" si="4"/>
        <v>2120.8232975474589</v>
      </c>
      <c r="D27" s="240">
        <f t="shared" si="5"/>
        <v>493.25402464630474</v>
      </c>
      <c r="E27" s="240">
        <f t="shared" si="6"/>
        <v>17615.438668167746</v>
      </c>
      <c r="F27" s="240"/>
      <c r="G27" s="248">
        <f t="shared" si="7"/>
        <v>848.09911719481238</v>
      </c>
      <c r="J27" s="506"/>
      <c r="K27" s="506"/>
      <c r="L27" s="176"/>
      <c r="M27" s="176"/>
      <c r="N27" s="176"/>
      <c r="O27" s="176"/>
      <c r="P27" s="176"/>
      <c r="Q27" s="176"/>
      <c r="R27" s="94"/>
      <c r="S27" s="94"/>
      <c r="T27" s="506"/>
      <c r="U27" s="506"/>
      <c r="V27" s="176"/>
      <c r="W27" s="176"/>
      <c r="X27" s="176"/>
      <c r="Y27" s="176"/>
      <c r="Z27" s="176"/>
      <c r="AA27" s="176"/>
      <c r="AB27" s="94"/>
    </row>
    <row r="28" spans="1:29" ht="14.55" x14ac:dyDescent="0.35">
      <c r="A28" s="303">
        <v>2011</v>
      </c>
      <c r="B28" s="240">
        <f t="shared" si="3"/>
        <v>1110.8191944594503</v>
      </c>
      <c r="C28" s="240">
        <f t="shared" si="4"/>
        <v>2187.7385827374173</v>
      </c>
      <c r="D28" s="240">
        <f t="shared" si="5"/>
        <v>570.56945739834282</v>
      </c>
      <c r="E28" s="240">
        <f t="shared" si="6"/>
        <v>54886.313552746236</v>
      </c>
      <c r="F28" s="240"/>
      <c r="G28" s="248">
        <f t="shared" si="7"/>
        <v>791.30816939959414</v>
      </c>
      <c r="J28" s="506"/>
      <c r="K28" s="506"/>
      <c r="L28" s="176"/>
      <c r="M28" s="176"/>
      <c r="N28" s="176"/>
      <c r="O28" s="176"/>
      <c r="P28" s="176"/>
      <c r="Q28" s="176"/>
      <c r="R28" s="94"/>
      <c r="S28" s="94"/>
      <c r="T28" s="506"/>
      <c r="U28" s="506"/>
      <c r="V28" s="176"/>
      <c r="W28" s="176"/>
      <c r="X28" s="176"/>
      <c r="Y28" s="176"/>
      <c r="Z28" s="176"/>
      <c r="AA28" s="176"/>
      <c r="AB28" s="94"/>
    </row>
    <row r="29" spans="1:29" ht="14.55" x14ac:dyDescent="0.35">
      <c r="A29" s="303">
        <v>2012</v>
      </c>
      <c r="B29" s="240">
        <f t="shared" si="3"/>
        <v>1073.4936383144818</v>
      </c>
      <c r="C29" s="240">
        <f t="shared" si="4"/>
        <v>2118.594762794603</v>
      </c>
      <c r="D29" s="240">
        <f t="shared" si="5"/>
        <v>552.43967963730972</v>
      </c>
      <c r="E29" s="240">
        <f t="shared" si="6"/>
        <v>68247.252560307577</v>
      </c>
      <c r="F29" s="240"/>
      <c r="G29" s="248">
        <f t="shared" si="7"/>
        <v>644.23444773242841</v>
      </c>
      <c r="J29" s="506"/>
      <c r="K29" s="506"/>
      <c r="L29" s="176"/>
      <c r="M29" s="176"/>
      <c r="N29" s="176"/>
      <c r="O29" s="176"/>
      <c r="P29" s="176"/>
      <c r="Q29" s="176"/>
      <c r="R29" s="94"/>
      <c r="S29" s="94"/>
      <c r="T29" s="506"/>
      <c r="U29" s="506"/>
      <c r="V29" s="176"/>
      <c r="W29" s="176"/>
      <c r="X29" s="176"/>
      <c r="Y29" s="176"/>
      <c r="Z29" s="176"/>
      <c r="AA29" s="176"/>
      <c r="AB29" s="94"/>
    </row>
    <row r="30" spans="1:29" ht="14.55" x14ac:dyDescent="0.35">
      <c r="A30" s="303">
        <v>2013</v>
      </c>
      <c r="B30" s="240">
        <f t="shared" si="3"/>
        <v>1052.8818279476423</v>
      </c>
      <c r="C30" s="240">
        <f t="shared" si="4"/>
        <v>2092.8109928763365</v>
      </c>
      <c r="D30" s="240">
        <f t="shared" si="5"/>
        <v>539.75678114101686</v>
      </c>
      <c r="E30" s="240">
        <f t="shared" si="6"/>
        <v>58203.478773584902</v>
      </c>
      <c r="F30" s="240">
        <f t="shared" ref="F30:F34" si="8">(K11/J11)*1000</f>
        <v>824.833623333991</v>
      </c>
      <c r="G30" s="248">
        <f t="shared" si="7"/>
        <v>582.77672102458655</v>
      </c>
      <c r="J30" s="506"/>
      <c r="K30" s="506"/>
      <c r="L30" s="176"/>
      <c r="M30" s="176"/>
      <c r="N30" s="176"/>
      <c r="O30" s="176"/>
      <c r="P30" s="176"/>
      <c r="Q30" s="176"/>
      <c r="R30" s="94"/>
      <c r="S30" s="94"/>
      <c r="T30" s="506"/>
      <c r="U30" s="506"/>
      <c r="V30" s="176"/>
      <c r="W30" s="176"/>
      <c r="X30" s="176"/>
      <c r="Y30" s="176"/>
      <c r="Z30" s="176"/>
      <c r="AA30" s="176"/>
      <c r="AB30" s="94"/>
    </row>
    <row r="31" spans="1:29" ht="14.55" x14ac:dyDescent="0.35">
      <c r="A31" s="303">
        <v>2014</v>
      </c>
      <c r="B31" s="240">
        <f t="shared" si="3"/>
        <v>1054.4430738081514</v>
      </c>
      <c r="C31" s="240">
        <f t="shared" si="4"/>
        <v>1987.9579639557824</v>
      </c>
      <c r="D31" s="240">
        <f t="shared" si="5"/>
        <v>524.29459973232656</v>
      </c>
      <c r="E31" s="240">
        <f t="shared" si="6"/>
        <v>54168.225187695469</v>
      </c>
      <c r="F31" s="240">
        <f t="shared" si="8"/>
        <v>757.05732952449318</v>
      </c>
      <c r="G31" s="248">
        <f t="shared" si="7"/>
        <v>593.82582811429847</v>
      </c>
      <c r="J31" s="506"/>
      <c r="K31" s="506"/>
      <c r="L31" s="176"/>
      <c r="M31" s="176"/>
      <c r="N31" s="176"/>
      <c r="O31" s="176"/>
      <c r="P31" s="176"/>
      <c r="Q31" s="176"/>
      <c r="R31" s="94"/>
      <c r="S31" s="94"/>
      <c r="T31" s="506"/>
      <c r="U31" s="506"/>
      <c r="V31" s="176"/>
      <c r="W31" s="176"/>
      <c r="X31" s="176"/>
      <c r="Y31" s="176"/>
      <c r="Z31" s="176"/>
      <c r="AA31" s="176"/>
      <c r="AB31" s="94"/>
    </row>
    <row r="32" spans="1:29" ht="14.55" x14ac:dyDescent="0.35">
      <c r="A32" s="303">
        <v>2015</v>
      </c>
      <c r="B32" s="240">
        <f t="shared" si="3"/>
        <v>1025.0788578039246</v>
      </c>
      <c r="C32" s="240">
        <f t="shared" si="4"/>
        <v>2124.3183591523361</v>
      </c>
      <c r="D32" s="240">
        <f t="shared" si="5"/>
        <v>442.26389047328223</v>
      </c>
      <c r="E32" s="240">
        <f t="shared" si="6"/>
        <v>54627.265087452077</v>
      </c>
      <c r="F32" s="240">
        <f t="shared" si="8"/>
        <v>746.9122286796246</v>
      </c>
      <c r="G32" s="248">
        <f t="shared" si="7"/>
        <v>1008.34821646547</v>
      </c>
      <c r="J32" s="506"/>
      <c r="K32" s="506"/>
      <c r="L32" s="176"/>
      <c r="M32" s="176"/>
      <c r="N32" s="176"/>
      <c r="O32" s="176"/>
      <c r="P32" s="176"/>
      <c r="Q32" s="176"/>
      <c r="R32" s="94"/>
      <c r="S32" s="94"/>
      <c r="T32" s="506"/>
      <c r="U32" s="506"/>
      <c r="V32" s="176"/>
      <c r="W32" s="176"/>
      <c r="X32" s="176"/>
      <c r="Y32" s="176"/>
      <c r="Z32" s="176"/>
      <c r="AA32" s="176"/>
      <c r="AB32" s="94"/>
    </row>
    <row r="33" spans="1:28" ht="14.55" x14ac:dyDescent="0.35">
      <c r="A33" s="303">
        <v>2016</v>
      </c>
      <c r="B33" s="240">
        <f t="shared" si="3"/>
        <v>1025.4431040303275</v>
      </c>
      <c r="C33" s="240">
        <f t="shared" si="4"/>
        <v>2146.709210613772</v>
      </c>
      <c r="D33" s="240">
        <f t="shared" si="5"/>
        <v>411.13161833749331</v>
      </c>
      <c r="E33" s="240">
        <f t="shared" si="6"/>
        <v>56886.447589349962</v>
      </c>
      <c r="F33" s="240">
        <f t="shared" si="8"/>
        <v>405.52760728298449</v>
      </c>
      <c r="G33" s="248">
        <f t="shared" si="7"/>
        <v>1041.8726643622279</v>
      </c>
      <c r="J33" s="506"/>
      <c r="K33" s="506"/>
      <c r="L33" s="176"/>
      <c r="M33" s="176"/>
      <c r="N33" s="176"/>
      <c r="O33" s="176"/>
      <c r="P33" s="176"/>
      <c r="Q33" s="176"/>
      <c r="R33" s="94"/>
      <c r="S33" s="94"/>
      <c r="T33" s="506"/>
      <c r="U33" s="506"/>
      <c r="V33" s="176"/>
      <c r="W33" s="176"/>
      <c r="X33" s="176"/>
      <c r="Y33" s="176"/>
      <c r="Z33" s="176"/>
      <c r="AA33" s="176"/>
      <c r="AB33" s="94"/>
    </row>
    <row r="34" spans="1:28" ht="14.55" x14ac:dyDescent="0.35">
      <c r="A34" s="303">
        <v>2017</v>
      </c>
      <c r="B34" s="240">
        <f t="shared" si="3"/>
        <v>1091.7967140909525</v>
      </c>
      <c r="C34" s="240">
        <f t="shared" si="4"/>
        <v>2210.6179401397981</v>
      </c>
      <c r="D34" s="240">
        <f t="shared" si="5"/>
        <v>463.04619808159418</v>
      </c>
      <c r="E34" s="240">
        <f t="shared" si="6"/>
        <v>52702.021499605151</v>
      </c>
      <c r="F34" s="240">
        <f t="shared" si="8"/>
        <v>925.29024914951219</v>
      </c>
      <c r="G34" s="248">
        <f t="shared" si="7"/>
        <v>1124.387349777043</v>
      </c>
      <c r="J34" s="506"/>
      <c r="K34" s="506"/>
      <c r="L34" s="176"/>
      <c r="M34" s="176"/>
      <c r="N34" s="176"/>
      <c r="O34" s="176"/>
      <c r="P34" s="176"/>
      <c r="Q34" s="176"/>
      <c r="R34" s="94"/>
      <c r="S34" s="94"/>
      <c r="T34" s="506"/>
      <c r="U34" s="506"/>
      <c r="V34" s="176"/>
      <c r="W34" s="176"/>
      <c r="X34" s="176"/>
      <c r="Y34" s="176"/>
      <c r="Z34" s="176"/>
      <c r="AA34" s="176"/>
      <c r="AB34" s="94"/>
    </row>
    <row r="35" spans="1:28" ht="14.55" x14ac:dyDescent="0.35">
      <c r="A35" s="263" t="s">
        <v>2</v>
      </c>
      <c r="B35" s="249">
        <f>(C16/B16)*1000</f>
        <v>1055.4948856623089</v>
      </c>
      <c r="C35" s="249">
        <f t="shared" ref="C35" si="9">(E16/D16)*1000</f>
        <v>2139.5840606252063</v>
      </c>
      <c r="D35" s="249">
        <f t="shared" ref="D35" si="10">(G16/F16)*1000</f>
        <v>492.18247150992568</v>
      </c>
      <c r="E35" s="249">
        <f t="shared" ref="E35" si="11">(I16/H16)*1000</f>
        <v>45336.464739350369</v>
      </c>
      <c r="F35" s="249">
        <f t="shared" ref="F35" si="12">(K16/J16)*1000</f>
        <v>687.58497176779781</v>
      </c>
      <c r="G35" s="250">
        <f t="shared" ref="G35" si="13">(M16/L16)*1000</f>
        <v>955.66285536280304</v>
      </c>
      <c r="J35" s="507"/>
      <c r="K35" s="507"/>
      <c r="L35" s="176"/>
      <c r="M35" s="176"/>
      <c r="N35" s="176"/>
      <c r="O35" s="176"/>
      <c r="P35" s="176"/>
      <c r="Q35" s="176"/>
      <c r="R35" s="94"/>
      <c r="S35" s="94"/>
      <c r="T35" s="506"/>
      <c r="U35" s="506"/>
      <c r="V35" s="176"/>
      <c r="W35" s="176"/>
      <c r="X35" s="176"/>
      <c r="Y35" s="176"/>
      <c r="Z35" s="176"/>
      <c r="AA35" s="176"/>
      <c r="AB35" s="94"/>
    </row>
    <row r="36" spans="1:28" ht="14.55" x14ac:dyDescent="0.35"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507"/>
      <c r="U36" s="507"/>
      <c r="V36" s="176"/>
      <c r="W36" s="176"/>
      <c r="X36" s="176"/>
      <c r="Y36" s="176"/>
      <c r="Z36" s="176"/>
      <c r="AA36" s="176"/>
      <c r="AB36" s="94"/>
    </row>
    <row r="37" spans="1:28" ht="14.55" x14ac:dyDescent="0.35">
      <c r="J37" s="506"/>
      <c r="K37" s="506"/>
      <c r="L37" s="177"/>
      <c r="M37" s="177"/>
      <c r="N37" s="177"/>
      <c r="O37" s="177"/>
      <c r="P37" s="177"/>
      <c r="Q37" s="177"/>
      <c r="R37" s="94"/>
      <c r="S37" s="94"/>
      <c r="T37" s="506"/>
      <c r="U37" s="506"/>
      <c r="V37" s="177"/>
      <c r="W37" s="177"/>
      <c r="X37" s="177"/>
      <c r="Y37" s="177"/>
      <c r="Z37" s="177"/>
      <c r="AA37" s="177"/>
      <c r="AB37" s="94"/>
    </row>
    <row r="38" spans="1:28" ht="14.55" x14ac:dyDescent="0.35">
      <c r="J38" s="506"/>
      <c r="K38" s="506"/>
      <c r="L38" s="177"/>
      <c r="M38" s="177"/>
      <c r="N38" s="177"/>
      <c r="O38" s="177"/>
      <c r="P38" s="177"/>
      <c r="Q38" s="177"/>
      <c r="R38" s="94"/>
      <c r="S38" s="94"/>
      <c r="T38" s="506"/>
      <c r="U38" s="506"/>
      <c r="V38" s="177"/>
      <c r="W38" s="177"/>
      <c r="X38" s="177"/>
      <c r="Y38" s="177"/>
      <c r="Z38" s="177"/>
      <c r="AA38" s="177"/>
      <c r="AB38" s="94"/>
    </row>
    <row r="39" spans="1:28" ht="14.55" x14ac:dyDescent="0.35">
      <c r="J39" s="507"/>
      <c r="K39" s="507"/>
      <c r="L39" s="177"/>
      <c r="M39" s="177"/>
      <c r="N39" s="177"/>
      <c r="O39" s="177"/>
      <c r="P39" s="177"/>
      <c r="Q39" s="177"/>
      <c r="R39" s="94"/>
      <c r="S39" s="94"/>
      <c r="T39" s="506"/>
      <c r="U39" s="506"/>
      <c r="V39" s="177"/>
      <c r="W39" s="177"/>
      <c r="X39" s="177"/>
      <c r="Y39" s="177"/>
      <c r="Z39" s="177"/>
      <c r="AA39" s="177"/>
      <c r="AB39" s="94"/>
    </row>
    <row r="40" spans="1:28" ht="14.55" x14ac:dyDescent="0.35"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507"/>
      <c r="U40" s="507"/>
      <c r="V40" s="177"/>
      <c r="W40" s="177"/>
      <c r="X40" s="177"/>
      <c r="Y40" s="177"/>
      <c r="Z40" s="177"/>
      <c r="AA40" s="177"/>
      <c r="AB40" s="94"/>
    </row>
    <row r="41" spans="1:28" ht="14.55" x14ac:dyDescent="0.35"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</row>
  </sheetData>
  <mergeCells count="13">
    <mergeCell ref="A22:A24"/>
    <mergeCell ref="B22:G22"/>
    <mergeCell ref="AB18:AC18"/>
    <mergeCell ref="A18:I18"/>
    <mergeCell ref="A20:G20"/>
    <mergeCell ref="H4:I4"/>
    <mergeCell ref="J4:K4"/>
    <mergeCell ref="A3:A5"/>
    <mergeCell ref="B3:M3"/>
    <mergeCell ref="B4:C4"/>
    <mergeCell ref="D4:E4"/>
    <mergeCell ref="F4:G4"/>
    <mergeCell ref="L4:M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14</vt:i4>
      </vt:variant>
    </vt:vector>
  </HeadingPairs>
  <TitlesOfParts>
    <vt:vector size="14" baseType="lpstr">
      <vt:lpstr>Índice</vt:lpstr>
      <vt:lpstr>1.1.1.</vt:lpstr>
      <vt:lpstr>1.1.2.</vt:lpstr>
      <vt:lpstr>1.1.3.</vt:lpstr>
      <vt:lpstr>1.2.1. a 1.2.3.</vt:lpstr>
      <vt:lpstr>1.3.1.</vt:lpstr>
      <vt:lpstr>1.3.2.</vt:lpstr>
      <vt:lpstr>1.4.1. a 1.4.3.</vt:lpstr>
      <vt:lpstr>2.1.1 e 2.1.2.</vt:lpstr>
      <vt:lpstr>2.2.1. e 2.2.2.</vt:lpstr>
      <vt:lpstr>2.3.1. a 2.3.3.</vt:lpstr>
      <vt:lpstr>2.4.1. a 2.4.3.</vt:lpstr>
      <vt:lpstr>2.5.1 a 2.5.3.</vt:lpstr>
      <vt:lpstr>2.6.1. a 2.6.3.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Graça Sousa</dc:creator>
  <cp:lastModifiedBy>(GEE) Gabriel Osório de Barros</cp:lastModifiedBy>
  <cp:lastPrinted>2018-02-02T15:25:02Z</cp:lastPrinted>
  <dcterms:created xsi:type="dcterms:W3CDTF">2018-01-22T11:27:11Z</dcterms:created>
  <dcterms:modified xsi:type="dcterms:W3CDTF">2019-06-04T14:12:25Z</dcterms:modified>
</cp:coreProperties>
</file>