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430" windowWidth="17020" windowHeight="7430" firstSheet="9" activeTab="13"/>
  </bookViews>
  <sheets>
    <sheet name="Índice" sheetId="19" r:id="rId1"/>
    <sheet name="1.1.1." sheetId="4" r:id="rId2"/>
    <sheet name="1.1.2." sheetId="5" r:id="rId3"/>
    <sheet name="1.1.3." sheetId="6" r:id="rId4"/>
    <sheet name="1.2.1. a 1.2.3." sheetId="3" r:id="rId5"/>
    <sheet name="1.3.1." sheetId="8" r:id="rId6"/>
    <sheet name="1.3.2." sheetId="11" r:id="rId7"/>
    <sheet name="1.4.1. a 1.4.3." sheetId="13" r:id="rId8"/>
    <sheet name="2.1.1 e 2.1.2." sheetId="1" r:id="rId9"/>
    <sheet name="2.2.1. e 2.2.2." sheetId="2" r:id="rId10"/>
    <sheet name="2.3.1. a 2.3.3." sheetId="20" r:id="rId11"/>
    <sheet name="2.4.1. a 2.4.3." sheetId="21" r:id="rId12"/>
    <sheet name="2.5.1 a 2.5.3." sheetId="7" r:id="rId13"/>
    <sheet name="2.6.1. a 2.6.3." sheetId="14" r:id="rId14"/>
  </sheets>
  <calcPr calcId="144525"/>
</workbook>
</file>

<file path=xl/calcChain.xml><?xml version="1.0" encoding="utf-8"?>
<calcChain xmlns="http://schemas.openxmlformats.org/spreadsheetml/2006/main">
  <c r="B26" i="14" l="1"/>
  <c r="ED8" i="21"/>
  <c r="F23" i="5"/>
  <c r="EE8" i="21" l="1"/>
  <c r="EC8" i="21"/>
  <c r="DZ8" i="21"/>
  <c r="DV8" i="21"/>
  <c r="EE35" i="21"/>
  <c r="ED35" i="21"/>
  <c r="EC35" i="21"/>
  <c r="EB35" i="21"/>
  <c r="EA35" i="21"/>
  <c r="DZ35" i="21"/>
  <c r="DY35" i="21"/>
  <c r="DX35" i="21"/>
  <c r="DW35" i="21"/>
  <c r="DV35" i="21"/>
  <c r="EE34" i="21"/>
  <c r="ED34" i="21"/>
  <c r="EC34" i="21"/>
  <c r="EB34" i="21"/>
  <c r="EA34" i="21"/>
  <c r="DZ34" i="21"/>
  <c r="DY34" i="21"/>
  <c r="DX34" i="21"/>
  <c r="DW34" i="21"/>
  <c r="DV34" i="21"/>
  <c r="EE33" i="21"/>
  <c r="ED33" i="21"/>
  <c r="EC33" i="21"/>
  <c r="EB33" i="21"/>
  <c r="EA33" i="21"/>
  <c r="DZ33" i="21"/>
  <c r="DY33" i="21"/>
  <c r="DX33" i="21"/>
  <c r="DW33" i="21"/>
  <c r="DV33" i="21"/>
  <c r="EE32" i="21"/>
  <c r="ED32" i="21"/>
  <c r="EC32" i="21"/>
  <c r="EB32" i="21"/>
  <c r="EA32" i="21"/>
  <c r="DZ32" i="21"/>
  <c r="DY32" i="21"/>
  <c r="DX32" i="21"/>
  <c r="DW32" i="21"/>
  <c r="DV32" i="21"/>
  <c r="EE31" i="21"/>
  <c r="ED31" i="21"/>
  <c r="EC31" i="21"/>
  <c r="EB31" i="21"/>
  <c r="EA31" i="21"/>
  <c r="DZ31" i="21"/>
  <c r="DY31" i="21"/>
  <c r="DX31" i="21"/>
  <c r="DW31" i="21"/>
  <c r="DV31" i="21"/>
  <c r="EE30" i="21"/>
  <c r="ED30" i="21"/>
  <c r="EC30" i="21"/>
  <c r="EB30" i="21"/>
  <c r="EA30" i="21"/>
  <c r="DZ30" i="21"/>
  <c r="DY30" i="21"/>
  <c r="DX30" i="21"/>
  <c r="DW30" i="21"/>
  <c r="DV30" i="21"/>
  <c r="EE29" i="21"/>
  <c r="ED29" i="21"/>
  <c r="EC29" i="21"/>
  <c r="EB29" i="21"/>
  <c r="EA29" i="21"/>
  <c r="DZ29" i="21"/>
  <c r="DY29" i="21"/>
  <c r="DX29" i="21"/>
  <c r="DW29" i="21"/>
  <c r="DV29" i="21"/>
  <c r="EE28" i="21"/>
  <c r="ED28" i="21"/>
  <c r="EC28" i="21"/>
  <c r="EB28" i="21"/>
  <c r="EA28" i="21"/>
  <c r="DZ28" i="21"/>
  <c r="DY28" i="21"/>
  <c r="DX28" i="21"/>
  <c r="DW28" i="21"/>
  <c r="DV28" i="21"/>
  <c r="EE27" i="21"/>
  <c r="ED27" i="21"/>
  <c r="EC27" i="21"/>
  <c r="EB27" i="21"/>
  <c r="EA27" i="21"/>
  <c r="DZ27" i="21"/>
  <c r="DY27" i="21"/>
  <c r="DX27" i="21"/>
  <c r="DW27" i="21"/>
  <c r="DV27" i="21"/>
  <c r="EE26" i="21"/>
  <c r="ED26" i="21"/>
  <c r="EC26" i="21"/>
  <c r="EB26" i="21"/>
  <c r="EA26" i="21"/>
  <c r="DZ26" i="21"/>
  <c r="DY26" i="21"/>
  <c r="DX26" i="21"/>
  <c r="DW26" i="21"/>
  <c r="DV26" i="21"/>
  <c r="EE25" i="21"/>
  <c r="ED25" i="21"/>
  <c r="EC25" i="21"/>
  <c r="EB25" i="21"/>
  <c r="EA25" i="21"/>
  <c r="DZ25" i="21"/>
  <c r="DY25" i="21"/>
  <c r="DX25" i="21"/>
  <c r="DW25" i="21"/>
  <c r="DV25" i="21"/>
  <c r="EE24" i="21"/>
  <c r="ED24" i="21"/>
  <c r="EC24" i="21"/>
  <c r="EB24" i="21"/>
  <c r="EA24" i="21"/>
  <c r="DZ24" i="21"/>
  <c r="DY24" i="21"/>
  <c r="DX24" i="21"/>
  <c r="DW24" i="21"/>
  <c r="DV24" i="21"/>
  <c r="EE23" i="21"/>
  <c r="ED23" i="21"/>
  <c r="EC23" i="21"/>
  <c r="EB23" i="21"/>
  <c r="EA23" i="21"/>
  <c r="DZ23" i="21"/>
  <c r="DY23" i="21"/>
  <c r="DX23" i="21"/>
  <c r="DW23" i="21"/>
  <c r="DV23" i="21"/>
  <c r="EE22" i="21"/>
  <c r="ED22" i="21"/>
  <c r="EC22" i="21"/>
  <c r="EB22" i="21"/>
  <c r="EA22" i="21"/>
  <c r="DZ22" i="21"/>
  <c r="DY22" i="21"/>
  <c r="DX22" i="21"/>
  <c r="DW22" i="21"/>
  <c r="DV22" i="21"/>
  <c r="EE21" i="21"/>
  <c r="ED21" i="21"/>
  <c r="EC21" i="21"/>
  <c r="EB21" i="21"/>
  <c r="EA21" i="21"/>
  <c r="DZ21" i="21"/>
  <c r="DY21" i="21"/>
  <c r="DX21" i="21"/>
  <c r="DW21" i="21"/>
  <c r="DV21" i="21"/>
  <c r="EE20" i="21"/>
  <c r="ED20" i="21"/>
  <c r="EC20" i="21"/>
  <c r="EB20" i="21"/>
  <c r="EA20" i="21"/>
  <c r="DZ20" i="21"/>
  <c r="DY20" i="21"/>
  <c r="DX20" i="21"/>
  <c r="DW20" i="21"/>
  <c r="DV20" i="21"/>
  <c r="EE19" i="21"/>
  <c r="ED19" i="21"/>
  <c r="EC19" i="21"/>
  <c r="EB19" i="21"/>
  <c r="EA19" i="21"/>
  <c r="DZ19" i="21"/>
  <c r="DY19" i="21"/>
  <c r="DX19" i="21"/>
  <c r="DW19" i="21"/>
  <c r="DV19" i="21"/>
  <c r="EE18" i="21"/>
  <c r="ED18" i="21"/>
  <c r="EC18" i="21"/>
  <c r="EB18" i="21"/>
  <c r="EA18" i="21"/>
  <c r="DZ18" i="21"/>
  <c r="DY18" i="21"/>
  <c r="DX18" i="21"/>
  <c r="DW18" i="21"/>
  <c r="DV18" i="21"/>
  <c r="EE17" i="21"/>
  <c r="ED17" i="21"/>
  <c r="EC17" i="21"/>
  <c r="EB17" i="21"/>
  <c r="EA17" i="21"/>
  <c r="DZ17" i="21"/>
  <c r="DY17" i="21"/>
  <c r="DX17" i="21"/>
  <c r="DW17" i="21"/>
  <c r="DV17" i="21"/>
  <c r="EE16" i="21"/>
  <c r="ED16" i="21"/>
  <c r="EC16" i="21"/>
  <c r="EB16" i="21"/>
  <c r="EA16" i="21"/>
  <c r="DZ16" i="21"/>
  <c r="DY16" i="21"/>
  <c r="DX16" i="21"/>
  <c r="DW16" i="21"/>
  <c r="DV16" i="21"/>
  <c r="EE15" i="21"/>
  <c r="ED15" i="21"/>
  <c r="EC15" i="21"/>
  <c r="EB15" i="21"/>
  <c r="EA15" i="21"/>
  <c r="DZ15" i="21"/>
  <c r="DY15" i="21"/>
  <c r="DX15" i="21"/>
  <c r="DW15" i="21"/>
  <c r="DV15" i="21"/>
  <c r="EE14" i="21"/>
  <c r="ED14" i="21"/>
  <c r="EC14" i="21"/>
  <c r="EB14" i="21"/>
  <c r="EA14" i="21"/>
  <c r="DZ14" i="21"/>
  <c r="DY14" i="21"/>
  <c r="DX14" i="21"/>
  <c r="DW14" i="21"/>
  <c r="DV14" i="21"/>
  <c r="EE13" i="21"/>
  <c r="ED13" i="21"/>
  <c r="EC13" i="21"/>
  <c r="EB13" i="21"/>
  <c r="EA13" i="21"/>
  <c r="DZ13" i="21"/>
  <c r="DY13" i="21"/>
  <c r="DX13" i="21"/>
  <c r="DW13" i="21"/>
  <c r="DV13" i="21"/>
  <c r="EE12" i="21"/>
  <c r="ED12" i="21"/>
  <c r="EC12" i="21"/>
  <c r="EB12" i="21"/>
  <c r="EA12" i="21"/>
  <c r="DZ12" i="21"/>
  <c r="DY12" i="21"/>
  <c r="DX12" i="21"/>
  <c r="DW12" i="21"/>
  <c r="DV12" i="21"/>
  <c r="EE11" i="21"/>
  <c r="ED11" i="21"/>
  <c r="EC11" i="21"/>
  <c r="EB11" i="21"/>
  <c r="EA11" i="21"/>
  <c r="DZ11" i="21"/>
  <c r="DY11" i="21"/>
  <c r="DX11" i="21"/>
  <c r="DW11" i="21"/>
  <c r="DV11" i="21"/>
  <c r="EE10" i="21"/>
  <c r="ED10" i="21"/>
  <c r="EC10" i="21"/>
  <c r="EB10" i="21"/>
  <c r="EA10" i="21"/>
  <c r="DZ10" i="21"/>
  <c r="DY10" i="21"/>
  <c r="DX10" i="21"/>
  <c r="DW10" i="21"/>
  <c r="DV10" i="21"/>
  <c r="EE9" i="21"/>
  <c r="ED9" i="21"/>
  <c r="EC9" i="21"/>
  <c r="EB9" i="21"/>
  <c r="EA9" i="21"/>
  <c r="DZ9" i="21"/>
  <c r="DY9" i="21"/>
  <c r="DX9" i="21"/>
  <c r="DW9" i="21"/>
  <c r="DV9" i="21"/>
  <c r="EB8" i="21"/>
  <c r="EA8" i="21"/>
  <c r="DY8" i="21"/>
  <c r="DX8" i="21"/>
  <c r="DW8" i="21"/>
  <c r="EE9" i="20"/>
  <c r="EE10" i="20"/>
  <c r="EE11" i="20"/>
  <c r="EE12" i="20"/>
  <c r="EE13" i="20"/>
  <c r="EE14" i="20"/>
  <c r="EE15" i="20"/>
  <c r="EE16" i="20"/>
  <c r="EE17" i="20"/>
  <c r="EE18" i="20"/>
  <c r="EE19" i="20"/>
  <c r="EE20" i="20"/>
  <c r="EE21" i="20"/>
  <c r="EE22" i="20"/>
  <c r="EE23" i="20"/>
  <c r="EE24" i="20"/>
  <c r="EE25" i="20"/>
  <c r="EE26" i="20"/>
  <c r="EE27" i="20"/>
  <c r="EE28" i="20"/>
  <c r="EE29" i="20"/>
  <c r="EE30" i="20"/>
  <c r="EE31" i="20"/>
  <c r="EE32" i="20"/>
  <c r="EE33" i="20"/>
  <c r="EE34" i="20"/>
  <c r="EE35" i="20"/>
  <c r="EE8" i="20"/>
  <c r="ED8" i="20"/>
  <c r="EB9" i="20" l="1"/>
  <c r="EC9" i="20"/>
  <c r="ED9" i="20"/>
  <c r="EB10" i="20"/>
  <c r="EC10" i="20"/>
  <c r="ED10" i="20"/>
  <c r="EB11" i="20"/>
  <c r="EC11" i="20"/>
  <c r="ED11" i="20"/>
  <c r="EB12" i="20"/>
  <c r="EC12" i="20"/>
  <c r="ED12" i="20"/>
  <c r="EB13" i="20"/>
  <c r="EC13" i="20"/>
  <c r="ED13" i="20"/>
  <c r="EB14" i="20"/>
  <c r="EC14" i="20"/>
  <c r="ED14" i="20"/>
  <c r="EB15" i="20"/>
  <c r="EC15" i="20"/>
  <c r="ED15" i="20"/>
  <c r="EB16" i="20"/>
  <c r="EC16" i="20"/>
  <c r="ED16" i="20"/>
  <c r="EB17" i="20"/>
  <c r="EC17" i="20"/>
  <c r="ED17" i="20"/>
  <c r="EB18" i="20"/>
  <c r="EC18" i="20"/>
  <c r="ED18" i="20"/>
  <c r="EB19" i="20"/>
  <c r="EC19" i="20"/>
  <c r="ED19" i="20"/>
  <c r="EB20" i="20"/>
  <c r="EC20" i="20"/>
  <c r="ED20" i="20"/>
  <c r="EB21" i="20"/>
  <c r="EC21" i="20"/>
  <c r="ED21" i="20"/>
  <c r="EB22" i="20"/>
  <c r="EC22" i="20"/>
  <c r="ED22" i="20"/>
  <c r="EB23" i="20"/>
  <c r="EC23" i="20"/>
  <c r="ED23" i="20"/>
  <c r="EB24" i="20"/>
  <c r="EC24" i="20"/>
  <c r="ED24" i="20"/>
  <c r="EB25" i="20"/>
  <c r="EC25" i="20"/>
  <c r="ED25" i="20"/>
  <c r="EB26" i="20"/>
  <c r="EC26" i="20"/>
  <c r="ED26" i="20"/>
  <c r="EB27" i="20"/>
  <c r="EC27" i="20"/>
  <c r="ED27" i="20"/>
  <c r="EB28" i="20"/>
  <c r="EC28" i="20"/>
  <c r="ED28" i="20"/>
  <c r="EB29" i="20"/>
  <c r="EC29" i="20"/>
  <c r="ED29" i="20"/>
  <c r="EB30" i="20"/>
  <c r="EC30" i="20"/>
  <c r="ED30" i="20"/>
  <c r="EB31" i="20"/>
  <c r="EC31" i="20"/>
  <c r="ED31" i="20"/>
  <c r="EB32" i="20"/>
  <c r="EC32" i="20"/>
  <c r="ED32" i="20"/>
  <c r="EB33" i="20"/>
  <c r="EC33" i="20"/>
  <c r="ED33" i="20"/>
  <c r="EB34" i="20"/>
  <c r="EC34" i="20"/>
  <c r="ED34" i="20"/>
  <c r="EB35" i="20"/>
  <c r="EC35" i="20"/>
  <c r="ED35" i="20"/>
  <c r="EC8" i="20"/>
  <c r="EB8" i="20"/>
  <c r="DV9" i="20"/>
  <c r="DW9" i="20"/>
  <c r="DX9" i="20"/>
  <c r="DY9" i="20"/>
  <c r="DZ9" i="20"/>
  <c r="EA9" i="20"/>
  <c r="DV10" i="20"/>
  <c r="DW10" i="20"/>
  <c r="DX10" i="20"/>
  <c r="DY10" i="20"/>
  <c r="DZ10" i="20"/>
  <c r="EA10" i="20"/>
  <c r="DV11" i="20"/>
  <c r="DW11" i="20"/>
  <c r="DX11" i="20"/>
  <c r="DY11" i="20"/>
  <c r="DZ11" i="20"/>
  <c r="EA11" i="20"/>
  <c r="DV12" i="20"/>
  <c r="DW12" i="20"/>
  <c r="DX12" i="20"/>
  <c r="DY12" i="20"/>
  <c r="DZ12" i="20"/>
  <c r="EA12" i="20"/>
  <c r="DV13" i="20"/>
  <c r="DW13" i="20"/>
  <c r="DX13" i="20"/>
  <c r="DY13" i="20"/>
  <c r="DZ13" i="20"/>
  <c r="EA13" i="20"/>
  <c r="DV14" i="20"/>
  <c r="DW14" i="20"/>
  <c r="DX14" i="20"/>
  <c r="DY14" i="20"/>
  <c r="DZ14" i="20"/>
  <c r="EA14" i="20"/>
  <c r="DV15" i="20"/>
  <c r="DW15" i="20"/>
  <c r="DX15" i="20"/>
  <c r="DY15" i="20"/>
  <c r="DZ15" i="20"/>
  <c r="EA15" i="20"/>
  <c r="DV16" i="20"/>
  <c r="DW16" i="20"/>
  <c r="DX16" i="20"/>
  <c r="DY16" i="20"/>
  <c r="DZ16" i="20"/>
  <c r="EA16" i="20"/>
  <c r="DV17" i="20"/>
  <c r="DW17" i="20"/>
  <c r="DX17" i="20"/>
  <c r="DY17" i="20"/>
  <c r="DZ17" i="20"/>
  <c r="EA17" i="20"/>
  <c r="DV18" i="20"/>
  <c r="DW18" i="20"/>
  <c r="DX18" i="20"/>
  <c r="DY18" i="20"/>
  <c r="DZ18" i="20"/>
  <c r="EA18" i="20"/>
  <c r="DV19" i="20"/>
  <c r="DW19" i="20"/>
  <c r="DX19" i="20"/>
  <c r="DY19" i="20"/>
  <c r="DZ19" i="20"/>
  <c r="EA19" i="20"/>
  <c r="DV20" i="20"/>
  <c r="DW20" i="20"/>
  <c r="DX20" i="20"/>
  <c r="DY20" i="20"/>
  <c r="DZ20" i="20"/>
  <c r="EA20" i="20"/>
  <c r="DV21" i="20"/>
  <c r="DW21" i="20"/>
  <c r="DX21" i="20"/>
  <c r="DY21" i="20"/>
  <c r="DZ21" i="20"/>
  <c r="EA21" i="20"/>
  <c r="DV22" i="20"/>
  <c r="DW22" i="20"/>
  <c r="DX22" i="20"/>
  <c r="DY22" i="20"/>
  <c r="DZ22" i="20"/>
  <c r="EA22" i="20"/>
  <c r="DV23" i="20"/>
  <c r="DW23" i="20"/>
  <c r="DX23" i="20"/>
  <c r="DY23" i="20"/>
  <c r="DZ23" i="20"/>
  <c r="EA23" i="20"/>
  <c r="DV24" i="20"/>
  <c r="DW24" i="20"/>
  <c r="DX24" i="20"/>
  <c r="DY24" i="20"/>
  <c r="DZ24" i="20"/>
  <c r="EA24" i="20"/>
  <c r="DV25" i="20"/>
  <c r="DW25" i="20"/>
  <c r="DX25" i="20"/>
  <c r="DY25" i="20"/>
  <c r="DZ25" i="20"/>
  <c r="EA25" i="20"/>
  <c r="DV26" i="20"/>
  <c r="DW26" i="20"/>
  <c r="DX26" i="20"/>
  <c r="DY26" i="20"/>
  <c r="DZ26" i="20"/>
  <c r="EA26" i="20"/>
  <c r="DV27" i="20"/>
  <c r="DW27" i="20"/>
  <c r="DX27" i="20"/>
  <c r="DY27" i="20"/>
  <c r="DZ27" i="20"/>
  <c r="EA27" i="20"/>
  <c r="DV28" i="20"/>
  <c r="DW28" i="20"/>
  <c r="DX28" i="20"/>
  <c r="DY28" i="20"/>
  <c r="DZ28" i="20"/>
  <c r="EA28" i="20"/>
  <c r="DV29" i="20"/>
  <c r="DW29" i="20"/>
  <c r="DX29" i="20"/>
  <c r="DY29" i="20"/>
  <c r="DZ29" i="20"/>
  <c r="EA29" i="20"/>
  <c r="DV30" i="20"/>
  <c r="DW30" i="20"/>
  <c r="DX30" i="20"/>
  <c r="DY30" i="20"/>
  <c r="DZ30" i="20"/>
  <c r="EA30" i="20"/>
  <c r="DV31" i="20"/>
  <c r="DW31" i="20"/>
  <c r="DX31" i="20"/>
  <c r="DY31" i="20"/>
  <c r="DZ31" i="20"/>
  <c r="EA31" i="20"/>
  <c r="DV32" i="20"/>
  <c r="DW32" i="20"/>
  <c r="DX32" i="20"/>
  <c r="DY32" i="20"/>
  <c r="DZ32" i="20"/>
  <c r="EA32" i="20"/>
  <c r="DV33" i="20"/>
  <c r="DW33" i="20"/>
  <c r="DX33" i="20"/>
  <c r="DY33" i="20"/>
  <c r="DZ33" i="20"/>
  <c r="EA33" i="20"/>
  <c r="DV34" i="20"/>
  <c r="DW34" i="20"/>
  <c r="DX34" i="20"/>
  <c r="DY34" i="20"/>
  <c r="DZ34" i="20"/>
  <c r="EA34" i="20"/>
  <c r="DV35" i="20"/>
  <c r="DW35" i="20"/>
  <c r="DX35" i="20"/>
  <c r="DY35" i="20"/>
  <c r="DZ35" i="20"/>
  <c r="EA35" i="20"/>
  <c r="DW8" i="20"/>
  <c r="DX8" i="20"/>
  <c r="DY8" i="20"/>
  <c r="DZ8" i="20"/>
  <c r="EA8" i="20"/>
  <c r="DV8" i="20"/>
  <c r="DT8" i="20" l="1"/>
  <c r="M17" i="1"/>
  <c r="I14" i="8"/>
  <c r="N8" i="8"/>
  <c r="J8" i="8"/>
  <c r="F8" i="8"/>
  <c r="B8" i="8"/>
  <c r="Z6" i="8"/>
  <c r="AD6" i="8"/>
  <c r="AM13" i="8"/>
  <c r="J7" i="8"/>
  <c r="J6" i="8"/>
  <c r="F6" i="8"/>
  <c r="F7" i="8"/>
  <c r="B7" i="8"/>
  <c r="B6" i="8"/>
  <c r="N7" i="8"/>
  <c r="N6" i="8"/>
  <c r="J5" i="8"/>
  <c r="AL15" i="8" l="1"/>
  <c r="AK15" i="8"/>
  <c r="AJ15" i="8"/>
  <c r="AI15" i="8"/>
  <c r="AH15" i="8"/>
  <c r="AG15" i="8"/>
  <c r="AF15" i="8"/>
  <c r="AC15" i="8"/>
  <c r="S15" i="8"/>
  <c r="I15" i="8"/>
  <c r="AL14" i="8"/>
  <c r="AK14" i="8"/>
  <c r="AJ14" i="8"/>
  <c r="AI14" i="8"/>
  <c r="AH14" i="8"/>
  <c r="AG14" i="8"/>
  <c r="AF14" i="8"/>
  <c r="AM14" i="8" s="1"/>
  <c r="AC14" i="8"/>
  <c r="S14" i="8"/>
  <c r="AL13" i="8"/>
  <c r="AK13" i="8"/>
  <c r="AK12" i="8" s="1"/>
  <c r="AJ13" i="8"/>
  <c r="AJ12" i="8" s="1"/>
  <c r="AI13" i="8"/>
  <c r="AI12" i="8" s="1"/>
  <c r="AH13" i="8"/>
  <c r="AH12" i="8" s="1"/>
  <c r="AG13" i="8"/>
  <c r="AF13" i="8"/>
  <c r="AF12" i="8" s="1"/>
  <c r="AC13" i="8"/>
  <c r="S13" i="8"/>
  <c r="I13" i="8"/>
  <c r="AL12" i="8"/>
  <c r="AB12" i="8"/>
  <c r="AA12" i="8"/>
  <c r="Z12" i="8"/>
  <c r="Y12" i="8"/>
  <c r="X12" i="8"/>
  <c r="W12" i="8"/>
  <c r="V12" i="8"/>
  <c r="R12" i="8"/>
  <c r="Q12" i="8"/>
  <c r="P12" i="8"/>
  <c r="O12" i="8"/>
  <c r="N12" i="8"/>
  <c r="M12" i="8"/>
  <c r="L12" i="8"/>
  <c r="H12" i="8"/>
  <c r="G12" i="8"/>
  <c r="F12" i="8"/>
  <c r="E12" i="8"/>
  <c r="D12" i="8"/>
  <c r="C12" i="8"/>
  <c r="B12" i="8"/>
  <c r="AG8" i="8"/>
  <c r="AF8" i="8"/>
  <c r="AE8" i="8"/>
  <c r="AG7" i="8"/>
  <c r="AF7" i="8"/>
  <c r="AE7" i="8"/>
  <c r="AG6" i="8"/>
  <c r="AF6" i="8"/>
  <c r="AE6" i="8"/>
  <c r="Z8" i="8"/>
  <c r="Z7" i="8"/>
  <c r="AC5" i="8"/>
  <c r="AB5" i="8"/>
  <c r="AA5" i="8"/>
  <c r="V8" i="8"/>
  <c r="V7" i="8"/>
  <c r="V6" i="8"/>
  <c r="Y5" i="8"/>
  <c r="X5" i="8"/>
  <c r="W5" i="8"/>
  <c r="R8" i="8"/>
  <c r="R7" i="8"/>
  <c r="R6" i="8"/>
  <c r="U5" i="8"/>
  <c r="T5" i="8"/>
  <c r="S5" i="8"/>
  <c r="Q5" i="8"/>
  <c r="P5" i="8"/>
  <c r="O5" i="8"/>
  <c r="M5" i="8"/>
  <c r="L5" i="8"/>
  <c r="K5" i="8"/>
  <c r="I5" i="8"/>
  <c r="H5" i="8"/>
  <c r="G5" i="8"/>
  <c r="E5" i="8"/>
  <c r="D5" i="8"/>
  <c r="C5" i="8"/>
  <c r="I12" i="8" l="1"/>
  <c r="AC12" i="8"/>
  <c r="S12" i="8"/>
  <c r="AM15" i="8"/>
  <c r="AG12" i="8"/>
  <c r="AM12" i="8" s="1"/>
  <c r="R5" i="8"/>
  <c r="Z5" i="8"/>
  <c r="AG5" i="8"/>
  <c r="AE5" i="8"/>
  <c r="F5" i="8"/>
  <c r="B5" i="8"/>
  <c r="N5" i="8"/>
  <c r="AF5" i="8"/>
  <c r="AD7" i="8"/>
  <c r="V5" i="8"/>
  <c r="AD8" i="8"/>
  <c r="K17" i="2"/>
  <c r="T5" i="11"/>
  <c r="AD5" i="8" l="1"/>
  <c r="DK35" i="20"/>
  <c r="DJ35" i="20"/>
  <c r="DK34" i="20"/>
  <c r="DJ34" i="20"/>
  <c r="DK33" i="20"/>
  <c r="DJ33" i="20"/>
  <c r="DK32" i="20"/>
  <c r="DJ32" i="20"/>
  <c r="DK31" i="20"/>
  <c r="DJ31" i="20"/>
  <c r="DK30" i="20"/>
  <c r="DJ30" i="20"/>
  <c r="DK29" i="20"/>
  <c r="DJ29" i="20"/>
  <c r="DK28" i="20"/>
  <c r="DJ28" i="20"/>
  <c r="DK27" i="20"/>
  <c r="DJ27" i="20"/>
  <c r="DK26" i="20"/>
  <c r="DJ26" i="20"/>
  <c r="DK25" i="20"/>
  <c r="DJ25" i="20"/>
  <c r="DK24" i="20"/>
  <c r="DJ24" i="20"/>
  <c r="DK23" i="20"/>
  <c r="DJ23" i="20"/>
  <c r="DK22" i="20"/>
  <c r="DJ22" i="20"/>
  <c r="DK21" i="20"/>
  <c r="DJ21" i="20"/>
  <c r="DK20" i="20"/>
  <c r="DJ20" i="20"/>
  <c r="DK19" i="20"/>
  <c r="DJ19" i="20"/>
  <c r="DK18" i="20"/>
  <c r="DJ18" i="20"/>
  <c r="DK17" i="20"/>
  <c r="DJ17" i="20"/>
  <c r="DK16" i="20"/>
  <c r="DJ16" i="20"/>
  <c r="DK15" i="20"/>
  <c r="DJ15" i="20"/>
  <c r="DK14" i="20"/>
  <c r="DJ14" i="20"/>
  <c r="DK13" i="20"/>
  <c r="DJ13" i="20"/>
  <c r="DK12" i="20"/>
  <c r="DJ12" i="20"/>
  <c r="DK11" i="20"/>
  <c r="DJ11" i="20"/>
  <c r="DK10" i="20"/>
  <c r="DJ10" i="20"/>
  <c r="DK9" i="20"/>
  <c r="DJ9" i="20"/>
  <c r="DK8" i="20"/>
  <c r="DJ8" i="20"/>
  <c r="DS7" i="20"/>
  <c r="DR7" i="20"/>
  <c r="DQ7" i="20"/>
  <c r="DP7" i="20"/>
  <c r="DO7" i="20"/>
  <c r="DN7" i="20"/>
  <c r="DM7" i="20"/>
  <c r="DL7" i="20"/>
  <c r="DK7" i="20"/>
  <c r="DJ7" i="20"/>
  <c r="DA35" i="20"/>
  <c r="CZ35" i="20"/>
  <c r="DA34" i="20"/>
  <c r="CZ34" i="20"/>
  <c r="DA33" i="20"/>
  <c r="CZ33" i="20"/>
  <c r="DA32" i="20"/>
  <c r="CZ32" i="20"/>
  <c r="DA31" i="20"/>
  <c r="CZ31" i="20"/>
  <c r="DA30" i="20"/>
  <c r="CZ30" i="20"/>
  <c r="DA29" i="20"/>
  <c r="CZ29" i="20"/>
  <c r="DA28" i="20"/>
  <c r="CZ28" i="20"/>
  <c r="DA27" i="20"/>
  <c r="CZ27" i="20"/>
  <c r="DA26" i="20"/>
  <c r="CZ26" i="20"/>
  <c r="DA25" i="20"/>
  <c r="CZ25" i="20"/>
  <c r="DA24" i="20"/>
  <c r="CZ24" i="20"/>
  <c r="DA23" i="20"/>
  <c r="CZ23" i="20"/>
  <c r="DA22" i="20"/>
  <c r="CZ22" i="20"/>
  <c r="DA21" i="20"/>
  <c r="CZ21" i="20"/>
  <c r="DA20" i="20"/>
  <c r="CZ20" i="20"/>
  <c r="DA19" i="20"/>
  <c r="CZ19" i="20"/>
  <c r="DA18" i="20"/>
  <c r="CZ18" i="20"/>
  <c r="DA17" i="20"/>
  <c r="CZ17" i="20"/>
  <c r="DA16" i="20"/>
  <c r="CZ16" i="20"/>
  <c r="DA15" i="20"/>
  <c r="CZ15" i="20"/>
  <c r="DA14" i="20"/>
  <c r="CZ14" i="20"/>
  <c r="DA13" i="20"/>
  <c r="CZ13" i="20"/>
  <c r="DA12" i="20"/>
  <c r="CZ12" i="20"/>
  <c r="DA11" i="20"/>
  <c r="CZ11" i="20"/>
  <c r="DA10" i="20"/>
  <c r="CZ10" i="20"/>
  <c r="DA9" i="20"/>
  <c r="CZ9" i="20"/>
  <c r="DA8" i="20"/>
  <c r="CZ8" i="20"/>
  <c r="DI7" i="20"/>
  <c r="DH7" i="20"/>
  <c r="DG7" i="20"/>
  <c r="DF7" i="20"/>
  <c r="DE7" i="20"/>
  <c r="DD7" i="20"/>
  <c r="DC7" i="20"/>
  <c r="DB7" i="20"/>
  <c r="DA7" i="20"/>
  <c r="CZ7" i="20"/>
  <c r="CQ35" i="20"/>
  <c r="CP35" i="20"/>
  <c r="CQ34" i="20"/>
  <c r="CP34" i="20"/>
  <c r="CQ33" i="20"/>
  <c r="CP33" i="20"/>
  <c r="CQ32" i="20"/>
  <c r="CP32" i="20"/>
  <c r="CQ31" i="20"/>
  <c r="CP31" i="20"/>
  <c r="CQ30" i="20"/>
  <c r="CP30" i="20"/>
  <c r="CQ29" i="20"/>
  <c r="CP29" i="20"/>
  <c r="CQ28" i="20"/>
  <c r="CP28" i="20"/>
  <c r="CQ27" i="20"/>
  <c r="CP27" i="20"/>
  <c r="CQ26" i="20"/>
  <c r="CP26" i="20"/>
  <c r="CQ25" i="20"/>
  <c r="CP25" i="20"/>
  <c r="CQ24" i="20"/>
  <c r="CP24" i="20"/>
  <c r="CQ23" i="20"/>
  <c r="CP23" i="20"/>
  <c r="CQ22" i="20"/>
  <c r="CP22" i="20"/>
  <c r="CQ21" i="20"/>
  <c r="CP21" i="20"/>
  <c r="CQ20" i="20"/>
  <c r="CP20" i="20"/>
  <c r="CQ19" i="20"/>
  <c r="CP19" i="20"/>
  <c r="CQ18" i="20"/>
  <c r="CP18" i="20"/>
  <c r="CQ17" i="20"/>
  <c r="CP17" i="20"/>
  <c r="CQ16" i="20"/>
  <c r="CP16" i="20"/>
  <c r="CQ15" i="20"/>
  <c r="CP15" i="20"/>
  <c r="CQ14" i="20"/>
  <c r="CP14" i="20"/>
  <c r="CQ13" i="20"/>
  <c r="CP13" i="20"/>
  <c r="CQ12" i="20"/>
  <c r="CP12" i="20"/>
  <c r="CQ11" i="20"/>
  <c r="CP11" i="20"/>
  <c r="CQ10" i="20"/>
  <c r="CP10" i="20"/>
  <c r="CQ9" i="20"/>
  <c r="CP9" i="20"/>
  <c r="CQ8" i="20"/>
  <c r="CP8" i="20"/>
  <c r="CY7" i="20"/>
  <c r="CX7" i="20"/>
  <c r="CW7" i="20"/>
  <c r="CV7" i="20"/>
  <c r="CU7" i="20"/>
  <c r="CT7" i="20"/>
  <c r="CS7" i="20"/>
  <c r="CR7" i="20"/>
  <c r="CQ7" i="20"/>
  <c r="CP7" i="20"/>
  <c r="CG35" i="20"/>
  <c r="CF35" i="20"/>
  <c r="CG34" i="20"/>
  <c r="CF34" i="20"/>
  <c r="CG33" i="20"/>
  <c r="CF33" i="20"/>
  <c r="CG32" i="20"/>
  <c r="CF32" i="20"/>
  <c r="CG31" i="20"/>
  <c r="CF31" i="20"/>
  <c r="CG30" i="20"/>
  <c r="CF30" i="20"/>
  <c r="CG29" i="20"/>
  <c r="CF29" i="20"/>
  <c r="CG28" i="20"/>
  <c r="CF28" i="20"/>
  <c r="CG27" i="20"/>
  <c r="CF27" i="20"/>
  <c r="CG26" i="20"/>
  <c r="CF26" i="20"/>
  <c r="CG25" i="20"/>
  <c r="CF25" i="20"/>
  <c r="CG24" i="20"/>
  <c r="CF24" i="20"/>
  <c r="CG23" i="20"/>
  <c r="CF23" i="20"/>
  <c r="CG22" i="20"/>
  <c r="CF22" i="20"/>
  <c r="CG21" i="20"/>
  <c r="CF21" i="20"/>
  <c r="CG20" i="20"/>
  <c r="CF20" i="20"/>
  <c r="CG19" i="20"/>
  <c r="CF19" i="20"/>
  <c r="CG18" i="20"/>
  <c r="CF18" i="20"/>
  <c r="CG17" i="20"/>
  <c r="CF17" i="20"/>
  <c r="CG16" i="20"/>
  <c r="CF16" i="20"/>
  <c r="CG15" i="20"/>
  <c r="CF15" i="20"/>
  <c r="CG14" i="20"/>
  <c r="CF14" i="20"/>
  <c r="CG13" i="20"/>
  <c r="CF13" i="20"/>
  <c r="CG12" i="20"/>
  <c r="CF12" i="20"/>
  <c r="CG11" i="20"/>
  <c r="CF11" i="20"/>
  <c r="CG10" i="20"/>
  <c r="CF10" i="20"/>
  <c r="CG9" i="20"/>
  <c r="CF9" i="20"/>
  <c r="CG8" i="20"/>
  <c r="EC7" i="20" s="1"/>
  <c r="CF8" i="20"/>
  <c r="EB7" i="20" s="1"/>
  <c r="CO7" i="20"/>
  <c r="CN7" i="20"/>
  <c r="CM7" i="20"/>
  <c r="CL7" i="20"/>
  <c r="CK7" i="20"/>
  <c r="CJ7" i="20"/>
  <c r="CI7" i="20"/>
  <c r="CH7" i="20"/>
  <c r="CG7" i="20"/>
  <c r="CF7" i="20"/>
  <c r="BW35" i="20"/>
  <c r="BV35" i="20"/>
  <c r="BW34" i="20"/>
  <c r="BV34" i="20"/>
  <c r="BW33" i="20"/>
  <c r="BV33" i="20"/>
  <c r="BW32" i="20"/>
  <c r="BV32" i="20"/>
  <c r="BW31" i="20"/>
  <c r="BV31" i="20"/>
  <c r="BW30" i="20"/>
  <c r="BV30" i="20"/>
  <c r="BW29" i="20"/>
  <c r="BV29" i="20"/>
  <c r="BW28" i="20"/>
  <c r="BV28" i="20"/>
  <c r="BW27" i="20"/>
  <c r="BV27" i="20"/>
  <c r="BW26" i="20"/>
  <c r="BV26" i="20"/>
  <c r="BW25" i="20"/>
  <c r="BV25" i="20"/>
  <c r="BW24" i="20"/>
  <c r="BV24" i="20"/>
  <c r="BW23" i="20"/>
  <c r="BV23" i="20"/>
  <c r="BW22" i="20"/>
  <c r="BV22" i="20"/>
  <c r="BW21" i="20"/>
  <c r="BV21" i="20"/>
  <c r="BW20" i="20"/>
  <c r="BV20" i="20"/>
  <c r="BW19" i="20"/>
  <c r="BV19" i="20"/>
  <c r="BW18" i="20"/>
  <c r="BV18" i="20"/>
  <c r="BW17" i="20"/>
  <c r="BV17" i="20"/>
  <c r="BW16" i="20"/>
  <c r="BV16" i="20"/>
  <c r="BW15" i="20"/>
  <c r="BV15" i="20"/>
  <c r="BW14" i="20"/>
  <c r="BV14" i="20"/>
  <c r="BW13" i="20"/>
  <c r="BV13" i="20"/>
  <c r="BW12" i="20"/>
  <c r="BV12" i="20"/>
  <c r="BW11" i="20"/>
  <c r="BV11" i="20"/>
  <c r="BW10" i="20"/>
  <c r="BV10" i="20"/>
  <c r="BW9" i="20"/>
  <c r="BV9" i="20"/>
  <c r="BW8" i="20"/>
  <c r="BV8" i="20"/>
  <c r="CE7" i="20"/>
  <c r="CD7" i="20"/>
  <c r="CC7" i="20"/>
  <c r="CB7" i="20"/>
  <c r="CA7" i="20"/>
  <c r="BZ7" i="20"/>
  <c r="BY7" i="20"/>
  <c r="BX7" i="20"/>
  <c r="BW7" i="20"/>
  <c r="BV7" i="20"/>
  <c r="BK35" i="20"/>
  <c r="BJ35" i="20"/>
  <c r="BK34" i="20"/>
  <c r="BJ34" i="20"/>
  <c r="BK33" i="20"/>
  <c r="BJ33" i="20"/>
  <c r="BK32" i="20"/>
  <c r="BJ32" i="20"/>
  <c r="BK31" i="20"/>
  <c r="BJ31" i="20"/>
  <c r="BK30" i="20"/>
  <c r="BJ30" i="20"/>
  <c r="BK29" i="20"/>
  <c r="BJ29" i="20"/>
  <c r="BK28" i="20"/>
  <c r="BJ28" i="20"/>
  <c r="BK27" i="20"/>
  <c r="BJ27" i="20"/>
  <c r="BK26" i="20"/>
  <c r="BJ26" i="20"/>
  <c r="BK25" i="20"/>
  <c r="BJ25" i="20"/>
  <c r="BK24" i="20"/>
  <c r="BJ24" i="20"/>
  <c r="BK23" i="20"/>
  <c r="BJ23" i="20"/>
  <c r="BK22" i="20"/>
  <c r="BJ22" i="20"/>
  <c r="BK21" i="20"/>
  <c r="BJ21" i="20"/>
  <c r="BK20" i="20"/>
  <c r="BJ20" i="20"/>
  <c r="BK19" i="20"/>
  <c r="BJ19" i="20"/>
  <c r="BK18" i="20"/>
  <c r="BJ18" i="20"/>
  <c r="BK17" i="20"/>
  <c r="BJ17" i="20"/>
  <c r="BK16" i="20"/>
  <c r="BJ16" i="20"/>
  <c r="BK15" i="20"/>
  <c r="BJ15" i="20"/>
  <c r="BK14" i="20"/>
  <c r="BJ14" i="20"/>
  <c r="BK13" i="20"/>
  <c r="BJ13" i="20"/>
  <c r="BK12" i="20"/>
  <c r="BJ12" i="20"/>
  <c r="BK11" i="20"/>
  <c r="BJ11" i="20"/>
  <c r="BK10" i="20"/>
  <c r="BJ10" i="20"/>
  <c r="BK9" i="20"/>
  <c r="BJ9" i="20"/>
  <c r="BK8" i="20"/>
  <c r="BJ8" i="20"/>
  <c r="BU7" i="20"/>
  <c r="BT7" i="20"/>
  <c r="BS7" i="20"/>
  <c r="BR7" i="20"/>
  <c r="BQ7" i="20"/>
  <c r="BP7" i="20"/>
  <c r="BO7" i="20"/>
  <c r="BN7" i="20"/>
  <c r="BM7" i="20"/>
  <c r="BL7" i="20"/>
  <c r="BK7" i="20"/>
  <c r="BJ7" i="20"/>
  <c r="AY35" i="20"/>
  <c r="AX35" i="20"/>
  <c r="AY34" i="20"/>
  <c r="AX34" i="20"/>
  <c r="AY33" i="20"/>
  <c r="AX33" i="20"/>
  <c r="AY32" i="20"/>
  <c r="AX32" i="20"/>
  <c r="AY31" i="20"/>
  <c r="AX31" i="20"/>
  <c r="AY30" i="20"/>
  <c r="AX30" i="20"/>
  <c r="AY29" i="20"/>
  <c r="AX29" i="20"/>
  <c r="AY28" i="20"/>
  <c r="AX28" i="20"/>
  <c r="AY27" i="20"/>
  <c r="AX27" i="20"/>
  <c r="AY26" i="20"/>
  <c r="AX26" i="20"/>
  <c r="AY25" i="20"/>
  <c r="AX25" i="20"/>
  <c r="AY24" i="20"/>
  <c r="AX24" i="20"/>
  <c r="AY23" i="20"/>
  <c r="AX23" i="20"/>
  <c r="AY22" i="20"/>
  <c r="AX22" i="20"/>
  <c r="AY21" i="20"/>
  <c r="AX21" i="20"/>
  <c r="AY20" i="20"/>
  <c r="AX20" i="20"/>
  <c r="AY19" i="20"/>
  <c r="AX19" i="20"/>
  <c r="AY18" i="20"/>
  <c r="AX18" i="20"/>
  <c r="AY17" i="20"/>
  <c r="AX17" i="20"/>
  <c r="AY16" i="20"/>
  <c r="AX16" i="20"/>
  <c r="AY15" i="20"/>
  <c r="AX15" i="20"/>
  <c r="AY14" i="20"/>
  <c r="AX14" i="20"/>
  <c r="AY13" i="20"/>
  <c r="AX13" i="20"/>
  <c r="AY12" i="20"/>
  <c r="AX12" i="20"/>
  <c r="AY11" i="20"/>
  <c r="AX11" i="20"/>
  <c r="AY10" i="20"/>
  <c r="AX10" i="20"/>
  <c r="AY9" i="20"/>
  <c r="AX9" i="20"/>
  <c r="AY8" i="20"/>
  <c r="EE7" i="20" s="1"/>
  <c r="AX8" i="20"/>
  <c r="ED7" i="20" s="1"/>
  <c r="BI7" i="20"/>
  <c r="BH7" i="20"/>
  <c r="BG7" i="20"/>
  <c r="BF7" i="20"/>
  <c r="BE7" i="20"/>
  <c r="BD7" i="20"/>
  <c r="BC7" i="20"/>
  <c r="BB7" i="20"/>
  <c r="BA7" i="20"/>
  <c r="AZ7" i="20"/>
  <c r="AY7" i="20"/>
  <c r="AX7" i="20"/>
  <c r="AM35" i="20"/>
  <c r="AL35" i="20"/>
  <c r="AM34" i="20"/>
  <c r="AL34" i="20"/>
  <c r="AM33" i="20"/>
  <c r="AL33" i="20"/>
  <c r="AM32" i="20"/>
  <c r="AL32" i="20"/>
  <c r="AM31" i="20"/>
  <c r="AL31" i="20"/>
  <c r="AM30" i="20"/>
  <c r="AL30" i="20"/>
  <c r="AM29" i="20"/>
  <c r="AL29" i="20"/>
  <c r="AM28" i="20"/>
  <c r="AL28" i="20"/>
  <c r="AM27" i="20"/>
  <c r="AL27" i="20"/>
  <c r="AM26" i="20"/>
  <c r="AL26" i="20"/>
  <c r="AM25" i="20"/>
  <c r="AL25" i="20"/>
  <c r="AM24" i="20"/>
  <c r="AL24" i="20"/>
  <c r="AM23" i="20"/>
  <c r="AL23" i="20"/>
  <c r="AM22" i="20"/>
  <c r="AL22" i="20"/>
  <c r="AM21" i="20"/>
  <c r="AL21" i="20"/>
  <c r="AM20" i="20"/>
  <c r="AL20" i="20"/>
  <c r="AM19" i="20"/>
  <c r="AL19" i="20"/>
  <c r="AM18" i="20"/>
  <c r="AL18" i="20"/>
  <c r="AM17" i="20"/>
  <c r="AL17" i="20"/>
  <c r="AM16" i="20"/>
  <c r="AL16" i="20"/>
  <c r="AM15" i="20"/>
  <c r="AL15" i="20"/>
  <c r="AM14" i="20"/>
  <c r="AL14" i="20"/>
  <c r="AM13" i="20"/>
  <c r="AL13" i="20"/>
  <c r="AM12" i="20"/>
  <c r="AL12" i="20"/>
  <c r="AM11" i="20"/>
  <c r="AL11" i="20"/>
  <c r="AM10" i="20"/>
  <c r="AL10" i="20"/>
  <c r="AM9" i="20"/>
  <c r="AL9" i="20"/>
  <c r="AM8" i="20"/>
  <c r="EA7" i="20" s="1"/>
  <c r="AL8" i="20"/>
  <c r="DZ7" i="20" s="1"/>
  <c r="AW7" i="20"/>
  <c r="AV7" i="20"/>
  <c r="AU7" i="20"/>
  <c r="AT7" i="20"/>
  <c r="AS7" i="20"/>
  <c r="AR7" i="20"/>
  <c r="AQ7" i="20"/>
  <c r="AP7" i="20"/>
  <c r="AO7" i="20"/>
  <c r="AN7" i="20"/>
  <c r="AM7" i="20"/>
  <c r="AL7" i="20"/>
  <c r="AA35" i="20"/>
  <c r="Z35" i="20"/>
  <c r="AA34" i="20"/>
  <c r="Z34" i="20"/>
  <c r="AA33" i="20"/>
  <c r="Z33" i="20"/>
  <c r="AA32" i="20"/>
  <c r="Z32" i="20"/>
  <c r="AA31" i="20"/>
  <c r="Z31" i="20"/>
  <c r="AA30" i="20"/>
  <c r="Z30" i="20"/>
  <c r="AA29" i="20"/>
  <c r="Z29" i="20"/>
  <c r="AA28" i="20"/>
  <c r="Z28" i="20"/>
  <c r="AA27" i="20"/>
  <c r="Z27" i="20"/>
  <c r="AA26" i="20"/>
  <c r="Z26" i="20"/>
  <c r="AA25" i="20"/>
  <c r="Z25" i="20"/>
  <c r="AA24" i="20"/>
  <c r="Z24" i="20"/>
  <c r="AA23" i="20"/>
  <c r="Z23" i="20"/>
  <c r="AA22" i="20"/>
  <c r="Z22" i="20"/>
  <c r="AA21" i="20"/>
  <c r="Z21" i="20"/>
  <c r="AA20" i="20"/>
  <c r="Z20" i="20"/>
  <c r="AA19" i="20"/>
  <c r="Z19" i="20"/>
  <c r="AA18" i="20"/>
  <c r="Z18" i="20"/>
  <c r="AA17" i="20"/>
  <c r="Z17" i="20"/>
  <c r="AA16" i="20"/>
  <c r="Z16" i="20"/>
  <c r="AA15" i="20"/>
  <c r="Z15" i="20"/>
  <c r="AA14" i="20"/>
  <c r="Z14" i="20"/>
  <c r="AA13" i="20"/>
  <c r="Z13" i="20"/>
  <c r="AA12" i="20"/>
  <c r="Z12" i="20"/>
  <c r="AA11" i="20"/>
  <c r="Z11" i="20"/>
  <c r="AA10" i="20"/>
  <c r="Z10" i="20"/>
  <c r="AA9" i="20"/>
  <c r="Z9" i="20"/>
  <c r="AA8" i="20"/>
  <c r="DY7" i="20" s="1"/>
  <c r="Z8" i="20"/>
  <c r="DX7" i="20" s="1"/>
  <c r="AK7" i="20"/>
  <c r="AJ7" i="20"/>
  <c r="AI7" i="20"/>
  <c r="AH7" i="20"/>
  <c r="AG7" i="20"/>
  <c r="AF7" i="20"/>
  <c r="AE7" i="20"/>
  <c r="AD7" i="20"/>
  <c r="AC7" i="20"/>
  <c r="AB7" i="20"/>
  <c r="AA7" i="20"/>
  <c r="Z7" i="20"/>
  <c r="O35" i="20"/>
  <c r="DU35" i="20" s="1"/>
  <c r="N35" i="20"/>
  <c r="DT35" i="20" s="1"/>
  <c r="O34" i="20"/>
  <c r="DU34" i="20" s="1"/>
  <c r="N34" i="20"/>
  <c r="DT34" i="20" s="1"/>
  <c r="O33" i="20"/>
  <c r="DU33" i="20" s="1"/>
  <c r="N33" i="20"/>
  <c r="DT33" i="20" s="1"/>
  <c r="O32" i="20"/>
  <c r="DU32" i="20" s="1"/>
  <c r="N32" i="20"/>
  <c r="DT32" i="20" s="1"/>
  <c r="O31" i="20"/>
  <c r="DU31" i="20" s="1"/>
  <c r="N31" i="20"/>
  <c r="DT31" i="20" s="1"/>
  <c r="O30" i="20"/>
  <c r="DU30" i="20" s="1"/>
  <c r="N30" i="20"/>
  <c r="DT30" i="20" s="1"/>
  <c r="O29" i="20"/>
  <c r="DU29" i="20" s="1"/>
  <c r="N29" i="20"/>
  <c r="DT29" i="20" s="1"/>
  <c r="O28" i="20"/>
  <c r="DU28" i="20" s="1"/>
  <c r="N28" i="20"/>
  <c r="DT28" i="20" s="1"/>
  <c r="O27" i="20"/>
  <c r="DU27" i="20" s="1"/>
  <c r="N27" i="20"/>
  <c r="DT27" i="20" s="1"/>
  <c r="O26" i="20"/>
  <c r="DU26" i="20" s="1"/>
  <c r="N26" i="20"/>
  <c r="DT26" i="20" s="1"/>
  <c r="O25" i="20"/>
  <c r="DU25" i="20" s="1"/>
  <c r="N25" i="20"/>
  <c r="DT25" i="20" s="1"/>
  <c r="O24" i="20"/>
  <c r="DU24" i="20" s="1"/>
  <c r="N24" i="20"/>
  <c r="DT24" i="20" s="1"/>
  <c r="O23" i="20"/>
  <c r="DU23" i="20" s="1"/>
  <c r="N23" i="20"/>
  <c r="DT23" i="20" s="1"/>
  <c r="O22" i="20"/>
  <c r="DU22" i="20" s="1"/>
  <c r="N22" i="20"/>
  <c r="DT22" i="20" s="1"/>
  <c r="O21" i="20"/>
  <c r="DU21" i="20" s="1"/>
  <c r="N21" i="20"/>
  <c r="DT21" i="20" s="1"/>
  <c r="O20" i="20"/>
  <c r="DU20" i="20" s="1"/>
  <c r="N20" i="20"/>
  <c r="DT20" i="20" s="1"/>
  <c r="O19" i="20"/>
  <c r="DU19" i="20" s="1"/>
  <c r="N19" i="20"/>
  <c r="DT19" i="20" s="1"/>
  <c r="O18" i="20"/>
  <c r="DU18" i="20" s="1"/>
  <c r="N18" i="20"/>
  <c r="DT18" i="20" s="1"/>
  <c r="O17" i="20"/>
  <c r="DU17" i="20" s="1"/>
  <c r="N17" i="20"/>
  <c r="DT17" i="20" s="1"/>
  <c r="O16" i="20"/>
  <c r="DU16" i="20" s="1"/>
  <c r="N16" i="20"/>
  <c r="DT16" i="20" s="1"/>
  <c r="O15" i="20"/>
  <c r="DU15" i="20" s="1"/>
  <c r="N15" i="20"/>
  <c r="DT15" i="20" s="1"/>
  <c r="O14" i="20"/>
  <c r="DU14" i="20" s="1"/>
  <c r="N14" i="20"/>
  <c r="DT14" i="20" s="1"/>
  <c r="O13" i="20"/>
  <c r="DU13" i="20" s="1"/>
  <c r="N13" i="20"/>
  <c r="DT13" i="20" s="1"/>
  <c r="O12" i="20"/>
  <c r="DU12" i="20" s="1"/>
  <c r="N12" i="20"/>
  <c r="DT12" i="20" s="1"/>
  <c r="O11" i="20"/>
  <c r="DU11" i="20" s="1"/>
  <c r="N11" i="20"/>
  <c r="DT11" i="20" s="1"/>
  <c r="O10" i="20"/>
  <c r="DU10" i="20" s="1"/>
  <c r="N10" i="20"/>
  <c r="DT10" i="20" s="1"/>
  <c r="O9" i="20"/>
  <c r="DU9" i="20" s="1"/>
  <c r="N9" i="20"/>
  <c r="DT9" i="20" s="1"/>
  <c r="O8" i="20"/>
  <c r="DU8" i="20" s="1"/>
  <c r="N8" i="20"/>
  <c r="DT7" i="20" s="1"/>
  <c r="Y7" i="20"/>
  <c r="X7" i="20"/>
  <c r="W7" i="20"/>
  <c r="V7" i="20"/>
  <c r="U7" i="20"/>
  <c r="T7" i="20"/>
  <c r="S7" i="20"/>
  <c r="R7" i="20"/>
  <c r="Q7" i="20"/>
  <c r="P7" i="20"/>
  <c r="O7" i="20"/>
  <c r="N7" i="20"/>
  <c r="C35" i="20"/>
  <c r="B35" i="20"/>
  <c r="C34" i="20"/>
  <c r="B34" i="20"/>
  <c r="C33" i="20"/>
  <c r="B33" i="20"/>
  <c r="C32" i="20"/>
  <c r="B32" i="20"/>
  <c r="C31" i="20"/>
  <c r="B31" i="20"/>
  <c r="C30" i="20"/>
  <c r="B30" i="20"/>
  <c r="C29" i="20"/>
  <c r="B29" i="20"/>
  <c r="C28" i="20"/>
  <c r="B28" i="20"/>
  <c r="C27" i="20"/>
  <c r="B27" i="20"/>
  <c r="C26" i="20"/>
  <c r="B26" i="20"/>
  <c r="C25" i="20"/>
  <c r="B25" i="20"/>
  <c r="C24" i="20"/>
  <c r="B24" i="20"/>
  <c r="C23" i="20"/>
  <c r="B23" i="20"/>
  <c r="C22" i="20"/>
  <c r="B22" i="20"/>
  <c r="C21" i="20"/>
  <c r="B21" i="20"/>
  <c r="C20" i="20"/>
  <c r="B20" i="20"/>
  <c r="C19" i="20"/>
  <c r="B19" i="20"/>
  <c r="C18" i="20"/>
  <c r="B18" i="20"/>
  <c r="C17" i="20"/>
  <c r="B17" i="20"/>
  <c r="C16" i="20"/>
  <c r="B16" i="20"/>
  <c r="C15" i="20"/>
  <c r="B15" i="20"/>
  <c r="C14" i="20"/>
  <c r="B14" i="20"/>
  <c r="C13" i="20"/>
  <c r="B13" i="20"/>
  <c r="C12" i="20"/>
  <c r="B12" i="20"/>
  <c r="C11" i="20"/>
  <c r="B11" i="20"/>
  <c r="C10" i="20"/>
  <c r="B10" i="20"/>
  <c r="C9" i="20"/>
  <c r="B9" i="20"/>
  <c r="C8" i="20"/>
  <c r="B8" i="20"/>
  <c r="M7" i="20"/>
  <c r="L7" i="20"/>
  <c r="K7" i="20"/>
  <c r="J7" i="20"/>
  <c r="I7" i="20"/>
  <c r="H7" i="20"/>
  <c r="G7" i="20"/>
  <c r="F7" i="20"/>
  <c r="E7" i="20"/>
  <c r="D7" i="20"/>
  <c r="C7" i="20"/>
  <c r="B7" i="20"/>
  <c r="DK35" i="21"/>
  <c r="DJ35" i="21"/>
  <c r="DK34" i="21"/>
  <c r="DJ34" i="21"/>
  <c r="DK33" i="21"/>
  <c r="DJ33" i="21"/>
  <c r="DK32" i="21"/>
  <c r="DJ32" i="21"/>
  <c r="DK31" i="21"/>
  <c r="DJ31" i="21"/>
  <c r="DK30" i="21"/>
  <c r="DJ30" i="21"/>
  <c r="DK29" i="21"/>
  <c r="DJ29" i="21"/>
  <c r="DK28" i="21"/>
  <c r="DJ28" i="21"/>
  <c r="DK27" i="21"/>
  <c r="DJ27" i="21"/>
  <c r="DK26" i="21"/>
  <c r="DJ26" i="21"/>
  <c r="DK25" i="21"/>
  <c r="DJ25" i="21"/>
  <c r="DK24" i="21"/>
  <c r="DJ24" i="21"/>
  <c r="DK23" i="21"/>
  <c r="DJ23" i="21"/>
  <c r="DK22" i="21"/>
  <c r="DJ22" i="21"/>
  <c r="DK21" i="21"/>
  <c r="DJ21" i="21"/>
  <c r="DK20" i="21"/>
  <c r="DJ20" i="21"/>
  <c r="DK19" i="21"/>
  <c r="DJ19" i="21"/>
  <c r="DK18" i="21"/>
  <c r="DJ18" i="21"/>
  <c r="DK17" i="21"/>
  <c r="DJ17" i="21"/>
  <c r="DK16" i="21"/>
  <c r="DJ16" i="21"/>
  <c r="DK15" i="21"/>
  <c r="DJ15" i="21"/>
  <c r="DK14" i="21"/>
  <c r="DJ14" i="21"/>
  <c r="DK13" i="21"/>
  <c r="DJ13" i="21"/>
  <c r="DK12" i="21"/>
  <c r="DJ12" i="21"/>
  <c r="DK11" i="21"/>
  <c r="DJ11" i="21"/>
  <c r="DK10" i="21"/>
  <c r="DJ10" i="21"/>
  <c r="DK9" i="21"/>
  <c r="DJ9" i="21"/>
  <c r="DK8" i="21"/>
  <c r="DJ8" i="21"/>
  <c r="DS7" i="21"/>
  <c r="DR7" i="21"/>
  <c r="DQ7" i="21"/>
  <c r="DP7" i="21"/>
  <c r="DO7" i="21"/>
  <c r="DN7" i="21"/>
  <c r="DM7" i="21"/>
  <c r="DL7" i="21"/>
  <c r="DK7" i="21"/>
  <c r="DJ7" i="21"/>
  <c r="DA35" i="21"/>
  <c r="CZ35" i="21"/>
  <c r="DA34" i="21"/>
  <c r="CZ34" i="21"/>
  <c r="DA33" i="21"/>
  <c r="CZ33" i="21"/>
  <c r="DA32" i="21"/>
  <c r="CZ32" i="21"/>
  <c r="DA31" i="21"/>
  <c r="CZ31" i="21"/>
  <c r="DA30" i="21"/>
  <c r="CZ30" i="21"/>
  <c r="DA29" i="21"/>
  <c r="CZ29" i="21"/>
  <c r="DA28" i="21"/>
  <c r="CZ28" i="21"/>
  <c r="DA27" i="21"/>
  <c r="CZ27" i="21"/>
  <c r="DA26" i="21"/>
  <c r="CZ26" i="21"/>
  <c r="DA25" i="21"/>
  <c r="CZ25" i="21"/>
  <c r="DA24" i="21"/>
  <c r="CZ24" i="21"/>
  <c r="DA23" i="21"/>
  <c r="CZ23" i="21"/>
  <c r="DA22" i="21"/>
  <c r="CZ22" i="21"/>
  <c r="DA21" i="21"/>
  <c r="CZ21" i="21"/>
  <c r="DA20" i="21"/>
  <c r="CZ20" i="21"/>
  <c r="DA19" i="21"/>
  <c r="CZ19" i="21"/>
  <c r="DA18" i="21"/>
  <c r="CZ18" i="21"/>
  <c r="DA17" i="21"/>
  <c r="CZ17" i="21"/>
  <c r="DA16" i="21"/>
  <c r="CZ16" i="21"/>
  <c r="DA15" i="21"/>
  <c r="CZ15" i="21"/>
  <c r="DA14" i="21"/>
  <c r="CZ14" i="21"/>
  <c r="DA13" i="21"/>
  <c r="CZ13" i="21"/>
  <c r="DA12" i="21"/>
  <c r="CZ12" i="21"/>
  <c r="DA11" i="21"/>
  <c r="CZ11" i="21"/>
  <c r="DA10" i="21"/>
  <c r="CZ10" i="21"/>
  <c r="DA9" i="21"/>
  <c r="CZ9" i="21"/>
  <c r="DA8" i="21"/>
  <c r="CZ8" i="21"/>
  <c r="DI7" i="21"/>
  <c r="DH7" i="21"/>
  <c r="DG7" i="21"/>
  <c r="DF7" i="21"/>
  <c r="DE7" i="21"/>
  <c r="DD7" i="21"/>
  <c r="DC7" i="21"/>
  <c r="DB7" i="21"/>
  <c r="DA7" i="21"/>
  <c r="CZ7" i="21"/>
  <c r="CQ35" i="21"/>
  <c r="CP35" i="21"/>
  <c r="CQ34" i="21"/>
  <c r="CP34" i="21"/>
  <c r="CQ33" i="21"/>
  <c r="CP33" i="21"/>
  <c r="CQ32" i="21"/>
  <c r="CP32" i="21"/>
  <c r="CQ31" i="21"/>
  <c r="CP31" i="21"/>
  <c r="CQ30" i="21"/>
  <c r="CP30" i="21"/>
  <c r="CQ29" i="21"/>
  <c r="CP29" i="21"/>
  <c r="CQ28" i="21"/>
  <c r="CP28" i="21"/>
  <c r="CQ27" i="21"/>
  <c r="CP27" i="21"/>
  <c r="CQ26" i="21"/>
  <c r="CP26" i="21"/>
  <c r="CQ25" i="21"/>
  <c r="CP25" i="21"/>
  <c r="CQ24" i="21"/>
  <c r="CP24" i="21"/>
  <c r="CQ23" i="21"/>
  <c r="CP23" i="21"/>
  <c r="CQ22" i="21"/>
  <c r="CP22" i="21"/>
  <c r="CQ21" i="21"/>
  <c r="CP21" i="21"/>
  <c r="CQ20" i="21"/>
  <c r="CP20" i="21"/>
  <c r="CQ19" i="21"/>
  <c r="CP19" i="21"/>
  <c r="CQ18" i="21"/>
  <c r="CP18" i="21"/>
  <c r="CQ17" i="21"/>
  <c r="CP17" i="21"/>
  <c r="CQ16" i="21"/>
  <c r="CP16" i="21"/>
  <c r="CQ15" i="21"/>
  <c r="CP15" i="21"/>
  <c r="CQ14" i="21"/>
  <c r="CP14" i="21"/>
  <c r="CQ13" i="21"/>
  <c r="CP13" i="21"/>
  <c r="CQ12" i="21"/>
  <c r="CP12" i="21"/>
  <c r="CQ11" i="21"/>
  <c r="CP11" i="21"/>
  <c r="CQ10" i="21"/>
  <c r="CP10" i="21"/>
  <c r="CQ9" i="21"/>
  <c r="CP9" i="21"/>
  <c r="CQ8" i="21"/>
  <c r="CP8" i="21"/>
  <c r="CY7" i="21"/>
  <c r="CX7" i="21"/>
  <c r="CW7" i="21"/>
  <c r="CV7" i="21"/>
  <c r="CU7" i="21"/>
  <c r="CT7" i="21"/>
  <c r="CS7" i="21"/>
  <c r="CR7" i="21"/>
  <c r="CQ7" i="21"/>
  <c r="CP7" i="21"/>
  <c r="CG35" i="21"/>
  <c r="CF35" i="21"/>
  <c r="CG34" i="21"/>
  <c r="CF34" i="21"/>
  <c r="CG33" i="21"/>
  <c r="CF33" i="21"/>
  <c r="CG32" i="21"/>
  <c r="CF32" i="21"/>
  <c r="CG31" i="21"/>
  <c r="CF31" i="21"/>
  <c r="CG30" i="21"/>
  <c r="CF30" i="21"/>
  <c r="CG29" i="21"/>
  <c r="CF29" i="21"/>
  <c r="CG28" i="21"/>
  <c r="CF28" i="21"/>
  <c r="CG27" i="21"/>
  <c r="CF27" i="21"/>
  <c r="CG26" i="21"/>
  <c r="CF26" i="21"/>
  <c r="CG25" i="21"/>
  <c r="CF25" i="21"/>
  <c r="CG24" i="21"/>
  <c r="CF24" i="21"/>
  <c r="CG23" i="21"/>
  <c r="CF23" i="21"/>
  <c r="CG22" i="21"/>
  <c r="CF22" i="21"/>
  <c r="CG21" i="21"/>
  <c r="CF21" i="21"/>
  <c r="CG20" i="21"/>
  <c r="CF20" i="21"/>
  <c r="CG19" i="21"/>
  <c r="CF19" i="21"/>
  <c r="CG18" i="21"/>
  <c r="CF18" i="21"/>
  <c r="CG17" i="21"/>
  <c r="CF17" i="21"/>
  <c r="CG16" i="21"/>
  <c r="CF16" i="21"/>
  <c r="CG15" i="21"/>
  <c r="CF15" i="21"/>
  <c r="CG14" i="21"/>
  <c r="CF14" i="21"/>
  <c r="CG13" i="21"/>
  <c r="CF13" i="21"/>
  <c r="CG12" i="21"/>
  <c r="CF12" i="21"/>
  <c r="CG11" i="21"/>
  <c r="CF11" i="21"/>
  <c r="CG10" i="21"/>
  <c r="CF10" i="21"/>
  <c r="CG9" i="21"/>
  <c r="CF9" i="21"/>
  <c r="CG8" i="21"/>
  <c r="EC7" i="21" s="1"/>
  <c r="CF8" i="21"/>
  <c r="EB7" i="21" s="1"/>
  <c r="CO7" i="21"/>
  <c r="CN7" i="21"/>
  <c r="CM7" i="21"/>
  <c r="CL7" i="21"/>
  <c r="CK7" i="21"/>
  <c r="CJ7" i="21"/>
  <c r="CI7" i="21"/>
  <c r="CH7" i="21"/>
  <c r="CG7" i="21"/>
  <c r="CF7" i="21"/>
  <c r="BW35" i="21"/>
  <c r="BV35" i="21"/>
  <c r="BW34" i="21"/>
  <c r="BV34" i="21"/>
  <c r="BW33" i="21"/>
  <c r="BV33" i="21"/>
  <c r="BW32" i="21"/>
  <c r="BV32" i="21"/>
  <c r="BW31" i="21"/>
  <c r="BV31" i="21"/>
  <c r="BW30" i="21"/>
  <c r="BV30" i="21"/>
  <c r="BW29" i="21"/>
  <c r="BV29" i="21"/>
  <c r="BW28" i="21"/>
  <c r="BV28" i="21"/>
  <c r="BW27" i="21"/>
  <c r="BV27" i="21"/>
  <c r="BW26" i="21"/>
  <c r="BV26" i="21"/>
  <c r="BW25" i="21"/>
  <c r="BV25" i="21"/>
  <c r="BW24" i="21"/>
  <c r="BV24" i="21"/>
  <c r="BW23" i="21"/>
  <c r="BV23" i="21"/>
  <c r="BW22" i="21"/>
  <c r="BV22" i="21"/>
  <c r="BW21" i="21"/>
  <c r="BV21" i="21"/>
  <c r="BW20" i="21"/>
  <c r="BV20" i="21"/>
  <c r="BW19" i="21"/>
  <c r="BV19" i="21"/>
  <c r="BW18" i="21"/>
  <c r="BV18" i="21"/>
  <c r="BW17" i="21"/>
  <c r="BV17" i="21"/>
  <c r="BW16" i="21"/>
  <c r="BV16" i="21"/>
  <c r="BW15" i="21"/>
  <c r="BV15" i="21"/>
  <c r="BW14" i="21"/>
  <c r="BV14" i="21"/>
  <c r="BW13" i="21"/>
  <c r="BV13" i="21"/>
  <c r="BW12" i="21"/>
  <c r="BV12" i="21"/>
  <c r="BW11" i="21"/>
  <c r="BV11" i="21"/>
  <c r="BW10" i="21"/>
  <c r="BV10" i="21"/>
  <c r="BW9" i="21"/>
  <c r="BV9" i="21"/>
  <c r="BW8" i="21"/>
  <c r="BV8" i="21"/>
  <c r="CE7" i="21"/>
  <c r="CD7" i="21"/>
  <c r="CC7" i="21"/>
  <c r="CB7" i="21"/>
  <c r="CA7" i="21"/>
  <c r="BZ7" i="21"/>
  <c r="BY7" i="21"/>
  <c r="BX7" i="21"/>
  <c r="BW7" i="21"/>
  <c r="BV7" i="21"/>
  <c r="BK35" i="21"/>
  <c r="BJ35" i="21"/>
  <c r="BK34" i="21"/>
  <c r="BJ34" i="21"/>
  <c r="BK33" i="21"/>
  <c r="BJ33" i="21"/>
  <c r="BK32" i="21"/>
  <c r="BJ32" i="21"/>
  <c r="BK31" i="21"/>
  <c r="BJ31" i="21"/>
  <c r="BK30" i="21"/>
  <c r="BJ30" i="21"/>
  <c r="BK29" i="21"/>
  <c r="BJ29" i="21"/>
  <c r="BK28" i="21"/>
  <c r="BJ28" i="21"/>
  <c r="BK27" i="21"/>
  <c r="BJ27" i="21"/>
  <c r="BK26" i="21"/>
  <c r="BJ26" i="21"/>
  <c r="BK25" i="21"/>
  <c r="BJ25" i="21"/>
  <c r="BK24" i="21"/>
  <c r="BJ24" i="21"/>
  <c r="BK23" i="21"/>
  <c r="BJ23" i="21"/>
  <c r="BK22" i="21"/>
  <c r="BJ22" i="21"/>
  <c r="BK21" i="21"/>
  <c r="BJ21" i="21"/>
  <c r="BK20" i="21"/>
  <c r="BJ20" i="21"/>
  <c r="BK19" i="21"/>
  <c r="BJ19" i="21"/>
  <c r="BK18" i="21"/>
  <c r="BJ18" i="21"/>
  <c r="BK17" i="21"/>
  <c r="BJ17" i="21"/>
  <c r="BK16" i="21"/>
  <c r="BJ16" i="21"/>
  <c r="BK15" i="21"/>
  <c r="BJ15" i="21"/>
  <c r="BK14" i="21"/>
  <c r="BJ14" i="21"/>
  <c r="BK13" i="21"/>
  <c r="BJ13" i="21"/>
  <c r="BK12" i="21"/>
  <c r="BJ12" i="21"/>
  <c r="BK11" i="21"/>
  <c r="BJ11" i="21"/>
  <c r="BK10" i="21"/>
  <c r="BJ10" i="21"/>
  <c r="BK9" i="21"/>
  <c r="BJ9" i="21"/>
  <c r="BK8" i="21"/>
  <c r="BJ8" i="21"/>
  <c r="BU7" i="21"/>
  <c r="BT7" i="21"/>
  <c r="BS7" i="21"/>
  <c r="BR7" i="21"/>
  <c r="BQ7" i="21"/>
  <c r="BP7" i="21"/>
  <c r="BO7" i="21"/>
  <c r="BN7" i="21"/>
  <c r="BM7" i="21"/>
  <c r="BL7" i="21"/>
  <c r="BK7" i="21"/>
  <c r="BJ7" i="21"/>
  <c r="AY35" i="21"/>
  <c r="AX35" i="21"/>
  <c r="AY34" i="21"/>
  <c r="AX34" i="21"/>
  <c r="AY33" i="21"/>
  <c r="AX33" i="21"/>
  <c r="AY32" i="21"/>
  <c r="AX32" i="21"/>
  <c r="AY31" i="21"/>
  <c r="AX31" i="21"/>
  <c r="AY30" i="21"/>
  <c r="AX30" i="21"/>
  <c r="AY29" i="21"/>
  <c r="AX29" i="21"/>
  <c r="AY28" i="21"/>
  <c r="AX28" i="21"/>
  <c r="AY27" i="21"/>
  <c r="AX27" i="21"/>
  <c r="AY26" i="21"/>
  <c r="AX26" i="21"/>
  <c r="AY25" i="21"/>
  <c r="AX25" i="21"/>
  <c r="AY24" i="21"/>
  <c r="AX24" i="21"/>
  <c r="AY23" i="21"/>
  <c r="AX23" i="21"/>
  <c r="AY22" i="21"/>
  <c r="AX22" i="21"/>
  <c r="AY21" i="21"/>
  <c r="AX21" i="21"/>
  <c r="AY20" i="21"/>
  <c r="AX20" i="21"/>
  <c r="AY19" i="21"/>
  <c r="AX19" i="21"/>
  <c r="AY18" i="21"/>
  <c r="AX18" i="21"/>
  <c r="AY17" i="21"/>
  <c r="AX17" i="21"/>
  <c r="AY16" i="21"/>
  <c r="AX16" i="21"/>
  <c r="AY15" i="21"/>
  <c r="AX15" i="21"/>
  <c r="AY14" i="21"/>
  <c r="AX14" i="21"/>
  <c r="AY13" i="21"/>
  <c r="AX13" i="21"/>
  <c r="AY12" i="21"/>
  <c r="AX12" i="21"/>
  <c r="AY11" i="21"/>
  <c r="AX11" i="21"/>
  <c r="AY10" i="21"/>
  <c r="AX10" i="21"/>
  <c r="AY9" i="21"/>
  <c r="AX9" i="21"/>
  <c r="AY8" i="21"/>
  <c r="EE7" i="21" s="1"/>
  <c r="AX8" i="21"/>
  <c r="ED7" i="21" s="1"/>
  <c r="BI7" i="21"/>
  <c r="BH7" i="21"/>
  <c r="BG7" i="21"/>
  <c r="BF7" i="21"/>
  <c r="BE7" i="21"/>
  <c r="BD7" i="21"/>
  <c r="BC7" i="21"/>
  <c r="BB7" i="21"/>
  <c r="BA7" i="21"/>
  <c r="AZ7" i="21"/>
  <c r="AY7" i="21"/>
  <c r="AX7" i="21"/>
  <c r="AM35" i="21"/>
  <c r="AL35" i="21"/>
  <c r="AM34" i="21"/>
  <c r="AL34" i="21"/>
  <c r="AM33" i="21"/>
  <c r="AL33" i="21"/>
  <c r="AM32" i="21"/>
  <c r="AL32" i="21"/>
  <c r="AM31" i="21"/>
  <c r="AL31" i="21"/>
  <c r="AM30" i="21"/>
  <c r="AL30" i="21"/>
  <c r="AM29" i="21"/>
  <c r="AL29" i="21"/>
  <c r="AM28" i="21"/>
  <c r="AL28" i="21"/>
  <c r="AM27" i="21"/>
  <c r="AL27" i="21"/>
  <c r="AM26" i="21"/>
  <c r="AL26" i="21"/>
  <c r="AM25" i="21"/>
  <c r="AL25" i="21"/>
  <c r="AM24" i="21"/>
  <c r="AL24" i="21"/>
  <c r="AM23" i="21"/>
  <c r="AL23" i="21"/>
  <c r="AM22" i="21"/>
  <c r="AL22" i="21"/>
  <c r="AM21" i="21"/>
  <c r="AL21" i="21"/>
  <c r="AM20" i="21"/>
  <c r="AL20" i="21"/>
  <c r="AM19" i="21"/>
  <c r="AL19" i="21"/>
  <c r="AM18" i="21"/>
  <c r="AL18" i="21"/>
  <c r="AM17" i="21"/>
  <c r="AL17" i="21"/>
  <c r="AM16" i="21"/>
  <c r="AL16" i="21"/>
  <c r="AM15" i="21"/>
  <c r="AL15" i="21"/>
  <c r="AM14" i="21"/>
  <c r="AL14" i="21"/>
  <c r="AM13" i="21"/>
  <c r="AL13" i="21"/>
  <c r="AM12" i="21"/>
  <c r="AL12" i="21"/>
  <c r="AM11" i="21"/>
  <c r="AL11" i="21"/>
  <c r="AM10" i="21"/>
  <c r="AL10" i="21"/>
  <c r="AM9" i="21"/>
  <c r="AL9" i="21"/>
  <c r="AM8" i="21"/>
  <c r="EA7" i="21" s="1"/>
  <c r="AL8" i="21"/>
  <c r="DZ7" i="21" s="1"/>
  <c r="AW7" i="21"/>
  <c r="AV7" i="21"/>
  <c r="AU7" i="21"/>
  <c r="AT7" i="21"/>
  <c r="AS7" i="21"/>
  <c r="AR7" i="21"/>
  <c r="AQ7" i="21"/>
  <c r="AP7" i="21"/>
  <c r="AO7" i="21"/>
  <c r="AN7" i="21"/>
  <c r="AM7" i="21"/>
  <c r="AL7" i="21"/>
  <c r="AA35" i="21"/>
  <c r="Z35" i="21"/>
  <c r="AA34" i="21"/>
  <c r="Z34" i="21"/>
  <c r="AA33" i="21"/>
  <c r="Z33" i="21"/>
  <c r="AA32" i="21"/>
  <c r="Z32" i="21"/>
  <c r="AA31" i="21"/>
  <c r="Z31" i="21"/>
  <c r="AA30" i="21"/>
  <c r="Z30" i="21"/>
  <c r="AA29" i="21"/>
  <c r="Z29" i="21"/>
  <c r="AA28" i="21"/>
  <c r="Z28" i="21"/>
  <c r="AA27" i="21"/>
  <c r="Z27" i="21"/>
  <c r="AA26" i="21"/>
  <c r="Z26" i="21"/>
  <c r="AA25" i="21"/>
  <c r="Z25" i="21"/>
  <c r="AA24" i="21"/>
  <c r="Z24" i="21"/>
  <c r="AA23" i="21"/>
  <c r="Z23" i="21"/>
  <c r="AA22" i="21"/>
  <c r="Z22" i="21"/>
  <c r="AA21" i="21"/>
  <c r="Z21" i="21"/>
  <c r="AA20" i="21"/>
  <c r="Z20" i="21"/>
  <c r="AA19" i="21"/>
  <c r="Z19" i="21"/>
  <c r="AA18" i="21"/>
  <c r="Z18" i="21"/>
  <c r="AA17" i="21"/>
  <c r="Z17" i="21"/>
  <c r="AA16" i="21"/>
  <c r="Z16" i="21"/>
  <c r="AA15" i="21"/>
  <c r="Z15" i="21"/>
  <c r="AA14" i="21"/>
  <c r="Z14" i="21"/>
  <c r="AA13" i="21"/>
  <c r="Z13" i="21"/>
  <c r="AA12" i="21"/>
  <c r="Z12" i="21"/>
  <c r="AA11" i="21"/>
  <c r="Z11" i="21"/>
  <c r="AA10" i="21"/>
  <c r="Z10" i="21"/>
  <c r="AA9" i="21"/>
  <c r="Z9" i="21"/>
  <c r="AA8" i="21"/>
  <c r="DY7" i="21" s="1"/>
  <c r="Z8" i="21"/>
  <c r="DX7" i="21" s="1"/>
  <c r="AK7" i="21"/>
  <c r="AJ7" i="21"/>
  <c r="AI7" i="21"/>
  <c r="AH7" i="21"/>
  <c r="AG7" i="21"/>
  <c r="AF7" i="21"/>
  <c r="AE7" i="21"/>
  <c r="AD7" i="21"/>
  <c r="AC7" i="21"/>
  <c r="AB7" i="21"/>
  <c r="AA7" i="21"/>
  <c r="Z7" i="21"/>
  <c r="O35" i="21"/>
  <c r="DU35" i="21" s="1"/>
  <c r="N35" i="21"/>
  <c r="DT35" i="21" s="1"/>
  <c r="O34" i="21"/>
  <c r="DU34" i="21" s="1"/>
  <c r="N34" i="21"/>
  <c r="DT34" i="21" s="1"/>
  <c r="O33" i="21"/>
  <c r="DU33" i="21" s="1"/>
  <c r="N33" i="21"/>
  <c r="DT33" i="21" s="1"/>
  <c r="O32" i="21"/>
  <c r="DU32" i="21" s="1"/>
  <c r="N32" i="21"/>
  <c r="DT32" i="21" s="1"/>
  <c r="O31" i="21"/>
  <c r="DU31" i="21" s="1"/>
  <c r="N31" i="21"/>
  <c r="DT31" i="21" s="1"/>
  <c r="O30" i="21"/>
  <c r="DU30" i="21" s="1"/>
  <c r="N30" i="21"/>
  <c r="DT30" i="21" s="1"/>
  <c r="O29" i="21"/>
  <c r="DU29" i="21" s="1"/>
  <c r="N29" i="21"/>
  <c r="DT29" i="21" s="1"/>
  <c r="O28" i="21"/>
  <c r="DU28" i="21" s="1"/>
  <c r="N28" i="21"/>
  <c r="DT28" i="21" s="1"/>
  <c r="O27" i="21"/>
  <c r="DU27" i="21" s="1"/>
  <c r="N27" i="21"/>
  <c r="DT27" i="21" s="1"/>
  <c r="O26" i="21"/>
  <c r="DU26" i="21" s="1"/>
  <c r="N26" i="21"/>
  <c r="DT26" i="21" s="1"/>
  <c r="O25" i="21"/>
  <c r="DU25" i="21" s="1"/>
  <c r="N25" i="21"/>
  <c r="DT25" i="21" s="1"/>
  <c r="O24" i="21"/>
  <c r="DU24" i="21" s="1"/>
  <c r="N24" i="21"/>
  <c r="DT24" i="21" s="1"/>
  <c r="O23" i="21"/>
  <c r="DU23" i="21" s="1"/>
  <c r="N23" i="21"/>
  <c r="DT23" i="21" s="1"/>
  <c r="O22" i="21"/>
  <c r="DU22" i="21" s="1"/>
  <c r="N22" i="21"/>
  <c r="DT22" i="21" s="1"/>
  <c r="O21" i="21"/>
  <c r="DU21" i="21" s="1"/>
  <c r="N21" i="21"/>
  <c r="DT21" i="21" s="1"/>
  <c r="O20" i="21"/>
  <c r="DU20" i="21" s="1"/>
  <c r="N20" i="21"/>
  <c r="DT20" i="21" s="1"/>
  <c r="O19" i="21"/>
  <c r="DU19" i="21" s="1"/>
  <c r="N19" i="21"/>
  <c r="DT19" i="21" s="1"/>
  <c r="O18" i="21"/>
  <c r="DU18" i="21" s="1"/>
  <c r="N18" i="21"/>
  <c r="DT18" i="21" s="1"/>
  <c r="O17" i="21"/>
  <c r="DU17" i="21" s="1"/>
  <c r="N17" i="21"/>
  <c r="DT17" i="21" s="1"/>
  <c r="O16" i="21"/>
  <c r="DU16" i="21" s="1"/>
  <c r="N16" i="21"/>
  <c r="DT16" i="21" s="1"/>
  <c r="O15" i="21"/>
  <c r="DU15" i="21" s="1"/>
  <c r="N15" i="21"/>
  <c r="DT15" i="21" s="1"/>
  <c r="O14" i="21"/>
  <c r="DU14" i="21" s="1"/>
  <c r="N14" i="21"/>
  <c r="DT14" i="21" s="1"/>
  <c r="O13" i="21"/>
  <c r="DU13" i="21" s="1"/>
  <c r="N13" i="21"/>
  <c r="DT13" i="21" s="1"/>
  <c r="O12" i="21"/>
  <c r="DU12" i="21" s="1"/>
  <c r="N12" i="21"/>
  <c r="DT12" i="21" s="1"/>
  <c r="O11" i="21"/>
  <c r="DU11" i="21" s="1"/>
  <c r="N11" i="21"/>
  <c r="DT11" i="21" s="1"/>
  <c r="O10" i="21"/>
  <c r="DU10" i="21" s="1"/>
  <c r="N10" i="21"/>
  <c r="DT10" i="21" s="1"/>
  <c r="O9" i="21"/>
  <c r="DU9" i="21" s="1"/>
  <c r="N9" i="21"/>
  <c r="DT9" i="21" s="1"/>
  <c r="O8" i="21"/>
  <c r="N8" i="21"/>
  <c r="Y7" i="21"/>
  <c r="X7" i="21"/>
  <c r="W7" i="21"/>
  <c r="V7" i="21"/>
  <c r="U7" i="21"/>
  <c r="T7" i="21"/>
  <c r="S7" i="21"/>
  <c r="R7" i="21"/>
  <c r="Q7" i="21"/>
  <c r="P7" i="21"/>
  <c r="O7" i="21"/>
  <c r="N7" i="21"/>
  <c r="C35" i="21"/>
  <c r="B35" i="21"/>
  <c r="C34" i="21"/>
  <c r="B34" i="21"/>
  <c r="C33" i="21"/>
  <c r="B33" i="21"/>
  <c r="C32" i="21"/>
  <c r="B32" i="21"/>
  <c r="C31" i="21"/>
  <c r="B31" i="21"/>
  <c r="C30" i="21"/>
  <c r="B30" i="21"/>
  <c r="C29" i="21"/>
  <c r="B29" i="21"/>
  <c r="C28" i="21"/>
  <c r="B28" i="21"/>
  <c r="C27" i="21"/>
  <c r="B27" i="21"/>
  <c r="C26" i="21"/>
  <c r="B26" i="21"/>
  <c r="C25" i="21"/>
  <c r="B25" i="21"/>
  <c r="C24" i="21"/>
  <c r="B24" i="21"/>
  <c r="C23" i="21"/>
  <c r="B23" i="21"/>
  <c r="C22" i="21"/>
  <c r="B22" i="21"/>
  <c r="C21" i="21"/>
  <c r="B21" i="21"/>
  <c r="C20" i="21"/>
  <c r="B20" i="21"/>
  <c r="C19" i="21"/>
  <c r="B19" i="21"/>
  <c r="C18" i="21"/>
  <c r="B18" i="21"/>
  <c r="C17" i="21"/>
  <c r="B17" i="21"/>
  <c r="C16" i="21"/>
  <c r="B16" i="21"/>
  <c r="C15" i="21"/>
  <c r="B15" i="21"/>
  <c r="C14" i="21"/>
  <c r="B14" i="21"/>
  <c r="C13" i="21"/>
  <c r="B13" i="21"/>
  <c r="C12" i="21"/>
  <c r="B12" i="21"/>
  <c r="C11" i="21"/>
  <c r="B11" i="21"/>
  <c r="C10" i="21"/>
  <c r="B10" i="21"/>
  <c r="C9" i="21"/>
  <c r="B9" i="21"/>
  <c r="C8" i="21"/>
  <c r="B8" i="21"/>
  <c r="M7" i="21"/>
  <c r="L7" i="21"/>
  <c r="K7" i="21"/>
  <c r="J7" i="21"/>
  <c r="I7" i="21"/>
  <c r="H7" i="21"/>
  <c r="G7" i="21"/>
  <c r="F7" i="21"/>
  <c r="E7" i="21"/>
  <c r="D7" i="21"/>
  <c r="C7" i="21"/>
  <c r="B7" i="21"/>
  <c r="DU7" i="20" l="1"/>
  <c r="DW7" i="20"/>
  <c r="DV7" i="20"/>
  <c r="DT8" i="21"/>
  <c r="DT7" i="21" s="1"/>
  <c r="DV7" i="21"/>
  <c r="DU8" i="21"/>
  <c r="DU7" i="21" s="1"/>
  <c r="DW7" i="21"/>
  <c r="D26" i="14" l="1"/>
  <c r="E26" i="14"/>
  <c r="F26" i="14"/>
  <c r="G26" i="14"/>
  <c r="H26" i="14"/>
  <c r="I26" i="14"/>
  <c r="J26" i="14"/>
  <c r="K26" i="14"/>
  <c r="L26" i="14"/>
  <c r="M26" i="14"/>
  <c r="B37" i="14"/>
  <c r="B33" i="14"/>
  <c r="G32" i="14"/>
  <c r="B46" i="14"/>
  <c r="B42" i="14"/>
  <c r="C41" i="14"/>
  <c r="D41" i="14"/>
  <c r="E41" i="14"/>
  <c r="F41" i="14"/>
  <c r="G41" i="14"/>
  <c r="B33" i="7"/>
  <c r="J44" i="21" l="1"/>
  <c r="B44" i="21"/>
  <c r="J48" i="21" l="1"/>
  <c r="J47" i="21"/>
  <c r="J46" i="21"/>
  <c r="J45" i="21"/>
  <c r="B48" i="21"/>
  <c r="B47" i="21"/>
  <c r="B46" i="21"/>
  <c r="B45" i="21"/>
  <c r="O43" i="21"/>
  <c r="N43" i="21"/>
  <c r="M43" i="21"/>
  <c r="L43" i="21"/>
  <c r="K43" i="21"/>
  <c r="J48" i="20"/>
  <c r="J47" i="20"/>
  <c r="J46" i="20"/>
  <c r="J45" i="20"/>
  <c r="J44" i="20"/>
  <c r="B45" i="20"/>
  <c r="B46" i="20"/>
  <c r="B47" i="20"/>
  <c r="B48" i="20"/>
  <c r="B44" i="20"/>
  <c r="H17" i="2"/>
  <c r="M17" i="2"/>
  <c r="B16" i="2"/>
  <c r="B12" i="2"/>
  <c r="B6" i="2"/>
  <c r="G36" i="1"/>
  <c r="F36" i="1"/>
  <c r="B16" i="1"/>
  <c r="K17" i="1"/>
  <c r="J43" i="21" l="1"/>
  <c r="C11" i="2"/>
  <c r="B11" i="2"/>
  <c r="C11" i="1"/>
  <c r="B11" i="1"/>
  <c r="C6" i="1"/>
  <c r="B6" i="1"/>
  <c r="C10" i="2"/>
  <c r="B10" i="2"/>
  <c r="C9" i="2"/>
  <c r="B9" i="2"/>
  <c r="C8" i="2"/>
  <c r="B8" i="2"/>
  <c r="C7" i="2"/>
  <c r="B7" i="2"/>
  <c r="C6" i="2"/>
  <c r="C7" i="1"/>
  <c r="C8" i="1"/>
  <c r="C9" i="1"/>
  <c r="C10" i="1"/>
  <c r="B7" i="1"/>
  <c r="B8" i="1"/>
  <c r="B9" i="1"/>
  <c r="B10" i="1"/>
  <c r="J17" i="1"/>
  <c r="F37" i="1" s="1"/>
  <c r="B7" i="13" l="1"/>
  <c r="C7" i="13"/>
  <c r="D7" i="13"/>
  <c r="E7" i="13"/>
  <c r="F7" i="13"/>
  <c r="G7" i="13"/>
  <c r="B8" i="13"/>
  <c r="C8" i="13"/>
  <c r="D8" i="13"/>
  <c r="E8" i="13"/>
  <c r="F8" i="13"/>
  <c r="G8" i="13"/>
  <c r="B9" i="13"/>
  <c r="C9" i="13"/>
  <c r="D9" i="13"/>
  <c r="E9" i="13"/>
  <c r="F9" i="13"/>
  <c r="G9" i="13"/>
  <c r="B10" i="13"/>
  <c r="C10" i="13"/>
  <c r="D10" i="13"/>
  <c r="E10" i="13"/>
  <c r="F10" i="13"/>
  <c r="G10" i="13"/>
  <c r="B11" i="13"/>
  <c r="C11" i="13"/>
  <c r="D11" i="13"/>
  <c r="E11" i="13"/>
  <c r="F11" i="13"/>
  <c r="G11" i="13"/>
  <c r="B12" i="13"/>
  <c r="C12" i="13"/>
  <c r="D12" i="13"/>
  <c r="E12" i="13"/>
  <c r="F12" i="13"/>
  <c r="G12" i="13"/>
  <c r="B13" i="13"/>
  <c r="C13" i="13"/>
  <c r="D13" i="13"/>
  <c r="E13" i="13"/>
  <c r="F13" i="13"/>
  <c r="G13" i="13"/>
  <c r="C6" i="13"/>
  <c r="D6" i="13"/>
  <c r="E6" i="13"/>
  <c r="F6" i="13"/>
  <c r="G6" i="13"/>
  <c r="H13" i="13" l="1"/>
  <c r="H12" i="13"/>
  <c r="Q30" i="3" l="1"/>
  <c r="Q19" i="3"/>
  <c r="E23" i="6"/>
  <c r="E46" i="6"/>
  <c r="C46" i="5"/>
  <c r="E46" i="5"/>
  <c r="C51" i="4"/>
  <c r="D51" i="4"/>
  <c r="E51" i="4"/>
  <c r="C52" i="4"/>
  <c r="D52" i="4"/>
  <c r="E52" i="4"/>
  <c r="C53" i="4"/>
  <c r="D53" i="4"/>
  <c r="E53" i="4"/>
  <c r="C54" i="4"/>
  <c r="D54" i="4"/>
  <c r="E54" i="4"/>
  <c r="C55" i="4"/>
  <c r="D55" i="4"/>
  <c r="E55" i="4"/>
  <c r="C56" i="4"/>
  <c r="D56" i="4"/>
  <c r="E56" i="4"/>
  <c r="C57" i="4"/>
  <c r="D57" i="4"/>
  <c r="E57" i="4"/>
  <c r="C58" i="4"/>
  <c r="D58" i="4"/>
  <c r="E58" i="4"/>
  <c r="C59" i="4"/>
  <c r="D59" i="4"/>
  <c r="E59" i="4"/>
  <c r="C60" i="4"/>
  <c r="D60" i="4"/>
  <c r="E60" i="4"/>
  <c r="C61" i="4"/>
  <c r="D61" i="4"/>
  <c r="E61" i="4"/>
  <c r="C62" i="4"/>
  <c r="D62" i="4"/>
  <c r="E62" i="4"/>
  <c r="C63" i="4"/>
  <c r="D63" i="4"/>
  <c r="E63" i="4"/>
  <c r="C64" i="4"/>
  <c r="D64" i="4"/>
  <c r="E64" i="4"/>
  <c r="C65" i="4"/>
  <c r="D65" i="4"/>
  <c r="E65" i="4"/>
  <c r="C66" i="4"/>
  <c r="D66" i="4"/>
  <c r="E66" i="4"/>
  <c r="C67" i="4"/>
  <c r="D67" i="4"/>
  <c r="E67" i="4"/>
  <c r="C68" i="4"/>
  <c r="D68" i="4"/>
  <c r="E68" i="4"/>
  <c r="D50" i="4"/>
  <c r="D69" i="4" s="1"/>
  <c r="E50" i="4"/>
  <c r="C50" i="4"/>
  <c r="C69" i="4" s="1"/>
  <c r="F68" i="4"/>
  <c r="D74" i="4"/>
  <c r="C74" i="4"/>
  <c r="F23" i="4"/>
  <c r="B22" i="4"/>
  <c r="B68" i="4" l="1"/>
  <c r="E69" i="4"/>
  <c r="B45" i="14" l="1"/>
  <c r="B44" i="14"/>
  <c r="B43" i="14"/>
  <c r="B41" i="14" s="1"/>
  <c r="B36" i="14"/>
  <c r="B35" i="14"/>
  <c r="B34" i="14"/>
  <c r="B46" i="7"/>
  <c r="B45" i="7"/>
  <c r="B44" i="7"/>
  <c r="B43" i="7"/>
  <c r="B42" i="7"/>
  <c r="B34" i="7"/>
  <c r="B35" i="7"/>
  <c r="B36" i="7"/>
  <c r="B37" i="7"/>
  <c r="C16" i="2"/>
  <c r="C16" i="1"/>
  <c r="B36" i="1" s="1"/>
  <c r="B32" i="14" l="1"/>
  <c r="T16" i="11"/>
  <c r="R17" i="11"/>
  <c r="S17" i="11"/>
  <c r="Q17" i="11"/>
  <c r="C67" i="6" l="1"/>
  <c r="D67" i="6"/>
  <c r="E67" i="6"/>
  <c r="F67" i="6"/>
  <c r="C68" i="6"/>
  <c r="D68" i="6"/>
  <c r="E68" i="6"/>
  <c r="F68" i="6"/>
  <c r="C67" i="5"/>
  <c r="D67" i="5"/>
  <c r="E67" i="5"/>
  <c r="F67" i="5"/>
  <c r="C68" i="5"/>
  <c r="D68" i="5"/>
  <c r="E68" i="5"/>
  <c r="F68" i="5"/>
  <c r="B68" i="6"/>
  <c r="B44" i="6"/>
  <c r="B45" i="6"/>
  <c r="B44" i="5"/>
  <c r="B45" i="5"/>
  <c r="B44" i="4"/>
  <c r="B45" i="4"/>
  <c r="B21" i="4"/>
  <c r="B21" i="5"/>
  <c r="B22" i="5"/>
  <c r="B22" i="6"/>
  <c r="B68" i="5" l="1"/>
  <c r="B67" i="5"/>
  <c r="B67" i="6"/>
  <c r="B36" i="2"/>
  <c r="C36" i="2"/>
  <c r="D36" i="2"/>
  <c r="E36" i="2"/>
  <c r="F36" i="2"/>
  <c r="G36" i="2"/>
  <c r="D17" i="2"/>
  <c r="E17" i="2"/>
  <c r="F17" i="2"/>
  <c r="G17" i="2"/>
  <c r="I17" i="2"/>
  <c r="J17" i="2"/>
  <c r="L17" i="2"/>
  <c r="C36" i="1"/>
  <c r="D36" i="1"/>
  <c r="E36" i="1"/>
  <c r="D17" i="1"/>
  <c r="E17" i="1"/>
  <c r="F17" i="1"/>
  <c r="G17" i="1"/>
  <c r="H17" i="1"/>
  <c r="I17" i="1"/>
  <c r="L17" i="1"/>
  <c r="H75" i="13"/>
  <c r="H44" i="13"/>
  <c r="O38" i="11"/>
  <c r="O37" i="11"/>
  <c r="O21" i="11"/>
  <c r="U6" i="11"/>
  <c r="U7" i="11"/>
  <c r="U8" i="11"/>
  <c r="U9" i="11"/>
  <c r="U10" i="11"/>
  <c r="U11" i="11"/>
  <c r="U12" i="11"/>
  <c r="U13" i="11"/>
  <c r="U14" i="11"/>
  <c r="U15" i="11"/>
  <c r="U16" i="11"/>
  <c r="U5" i="11"/>
  <c r="T6" i="11"/>
  <c r="T7" i="11"/>
  <c r="T8" i="11"/>
  <c r="T9" i="11"/>
  <c r="T10" i="11"/>
  <c r="T11" i="11"/>
  <c r="T12" i="11"/>
  <c r="T13" i="11"/>
  <c r="T14" i="11"/>
  <c r="T15" i="11"/>
  <c r="P31" i="3"/>
  <c r="Q29" i="3"/>
  <c r="Q28" i="3"/>
  <c r="Q27" i="3"/>
  <c r="Q26" i="3"/>
  <c r="Q25" i="3"/>
  <c r="Q24" i="3"/>
  <c r="Q23" i="3"/>
  <c r="Q22" i="3"/>
  <c r="Q21" i="3"/>
  <c r="Q20" i="3"/>
  <c r="F75" i="6"/>
  <c r="C75" i="6"/>
  <c r="F74" i="6"/>
  <c r="D74" i="6"/>
  <c r="E74" i="6"/>
  <c r="C74" i="6"/>
  <c r="B74" i="6" s="1"/>
  <c r="C46" i="6"/>
  <c r="D46" i="6"/>
  <c r="F46" i="6"/>
  <c r="N50" i="6" s="1"/>
  <c r="F23" i="6"/>
  <c r="N49" i="6" s="1"/>
  <c r="C23" i="6"/>
  <c r="K49" i="6" s="1"/>
  <c r="D23" i="6"/>
  <c r="B21" i="6"/>
  <c r="F75" i="5"/>
  <c r="C75" i="5"/>
  <c r="D74" i="5"/>
  <c r="E74" i="5"/>
  <c r="F74" i="5"/>
  <c r="C74" i="5"/>
  <c r="B74" i="5" s="1"/>
  <c r="F46" i="5"/>
  <c r="D46" i="5"/>
  <c r="K50" i="5"/>
  <c r="F75" i="4"/>
  <c r="C75" i="4"/>
  <c r="C76" i="4" s="1"/>
  <c r="F74" i="4"/>
  <c r="F76" i="4" s="1"/>
  <c r="E74" i="4"/>
  <c r="B74" i="4" s="1"/>
  <c r="F67" i="4"/>
  <c r="B67" i="4" s="1"/>
  <c r="C46" i="4"/>
  <c r="T17" i="11" l="1"/>
  <c r="U17" i="11"/>
  <c r="C37" i="2"/>
  <c r="C76" i="5"/>
  <c r="C32" i="14" l="1"/>
  <c r="C32" i="7"/>
  <c r="G41" i="7"/>
  <c r="B41" i="7"/>
  <c r="K43" i="20" l="1"/>
  <c r="L43" i="20"/>
  <c r="M43" i="20"/>
  <c r="N43" i="20"/>
  <c r="O43" i="20"/>
  <c r="C31" i="3"/>
  <c r="E31" i="3"/>
  <c r="D31" i="3"/>
  <c r="F31" i="3"/>
  <c r="G31" i="3"/>
  <c r="H31" i="3"/>
  <c r="I31" i="3"/>
  <c r="J31" i="3"/>
  <c r="K31" i="3"/>
  <c r="L31" i="3"/>
  <c r="M31" i="3"/>
  <c r="N31" i="3"/>
  <c r="O31" i="3"/>
  <c r="B31" i="3"/>
  <c r="Q31" i="3" l="1"/>
  <c r="C23" i="5"/>
  <c r="K49" i="5" s="1"/>
  <c r="D23" i="5"/>
  <c r="E23" i="5"/>
  <c r="D46" i="4"/>
  <c r="E46" i="4"/>
  <c r="F46" i="4"/>
  <c r="K51" i="5" l="1"/>
  <c r="D75" i="6"/>
  <c r="D76" i="6" s="1"/>
  <c r="E75" i="6"/>
  <c r="F76" i="6"/>
  <c r="E76" i="6"/>
  <c r="C76" i="6"/>
  <c r="B75" i="6" l="1"/>
  <c r="F32" i="14"/>
  <c r="E32" i="14"/>
  <c r="D32" i="14"/>
  <c r="C41" i="7"/>
  <c r="D41" i="7"/>
  <c r="E41" i="7"/>
  <c r="F41" i="7"/>
  <c r="B32" i="7" l="1"/>
  <c r="G32" i="7"/>
  <c r="F32" i="7"/>
  <c r="E32" i="7"/>
  <c r="D32" i="7"/>
  <c r="G43" i="21" l="1"/>
  <c r="F43" i="21"/>
  <c r="E43" i="21"/>
  <c r="D43" i="21"/>
  <c r="C43" i="21"/>
  <c r="C43" i="20"/>
  <c r="D43" i="20"/>
  <c r="E43" i="20"/>
  <c r="F43" i="20"/>
  <c r="G43" i="20"/>
  <c r="J43" i="20"/>
  <c r="B43" i="21" l="1"/>
  <c r="B43" i="20"/>
  <c r="G35" i="2"/>
  <c r="F35" i="2"/>
  <c r="E35" i="2"/>
  <c r="D35" i="2"/>
  <c r="C35" i="2"/>
  <c r="G34" i="2"/>
  <c r="F34" i="2"/>
  <c r="E34" i="2"/>
  <c r="D34" i="2"/>
  <c r="C34" i="2"/>
  <c r="G33" i="2"/>
  <c r="F33" i="2"/>
  <c r="E33" i="2"/>
  <c r="D33" i="2"/>
  <c r="C33" i="2"/>
  <c r="G32" i="2"/>
  <c r="F32" i="2"/>
  <c r="E32" i="2"/>
  <c r="D32" i="2"/>
  <c r="C32" i="2"/>
  <c r="G31" i="2"/>
  <c r="F31" i="2"/>
  <c r="E31" i="2"/>
  <c r="D31" i="2"/>
  <c r="C31" i="2"/>
  <c r="G30" i="2"/>
  <c r="E30" i="2"/>
  <c r="D30" i="2"/>
  <c r="C30" i="2"/>
  <c r="G29" i="2"/>
  <c r="E29" i="2"/>
  <c r="D29" i="2"/>
  <c r="C29" i="2"/>
  <c r="G28" i="2"/>
  <c r="E28" i="2"/>
  <c r="D28" i="2"/>
  <c r="C28" i="2"/>
  <c r="G27" i="2"/>
  <c r="E27" i="2"/>
  <c r="D27" i="2"/>
  <c r="C27" i="2"/>
  <c r="G26" i="2"/>
  <c r="E26" i="2"/>
  <c r="D26" i="2"/>
  <c r="C26" i="2"/>
  <c r="C27" i="1"/>
  <c r="D27" i="1"/>
  <c r="E27" i="1"/>
  <c r="G27" i="1"/>
  <c r="C28" i="1"/>
  <c r="D28" i="1"/>
  <c r="E28" i="1"/>
  <c r="G28" i="1"/>
  <c r="C29" i="1"/>
  <c r="D29" i="1"/>
  <c r="E29" i="1"/>
  <c r="G29" i="1"/>
  <c r="C30" i="1"/>
  <c r="D30" i="1"/>
  <c r="E30" i="1"/>
  <c r="G30" i="1"/>
  <c r="C31" i="1"/>
  <c r="D31" i="1"/>
  <c r="E31" i="1"/>
  <c r="F31" i="1"/>
  <c r="G31" i="1"/>
  <c r="C32" i="1"/>
  <c r="D32" i="1"/>
  <c r="E32" i="1"/>
  <c r="F32" i="1"/>
  <c r="G32" i="1"/>
  <c r="C33" i="1"/>
  <c r="D33" i="1"/>
  <c r="E33" i="1"/>
  <c r="F33" i="1"/>
  <c r="G33" i="1"/>
  <c r="C34" i="1"/>
  <c r="D34" i="1"/>
  <c r="E34" i="1"/>
  <c r="F34" i="1"/>
  <c r="G34" i="1"/>
  <c r="C35" i="1"/>
  <c r="D35" i="1"/>
  <c r="E35" i="1"/>
  <c r="F35" i="1"/>
  <c r="G26" i="1"/>
  <c r="E26" i="1"/>
  <c r="D26" i="1"/>
  <c r="C26" i="1"/>
  <c r="B25" i="7" l="1"/>
  <c r="M26" i="7"/>
  <c r="L26" i="7"/>
  <c r="K26" i="7"/>
  <c r="J26" i="7"/>
  <c r="I26" i="7"/>
  <c r="H26" i="7"/>
  <c r="G26" i="7"/>
  <c r="F26" i="7"/>
  <c r="E26" i="7"/>
  <c r="D26" i="7"/>
  <c r="C25" i="7"/>
  <c r="C24" i="7"/>
  <c r="B24" i="7"/>
  <c r="C23" i="7"/>
  <c r="B23" i="7"/>
  <c r="C22" i="7"/>
  <c r="B22" i="7"/>
  <c r="C21" i="7"/>
  <c r="B21" i="7"/>
  <c r="C20" i="7"/>
  <c r="B20" i="7"/>
  <c r="C19" i="7"/>
  <c r="B19" i="7"/>
  <c r="C18" i="7"/>
  <c r="B18" i="7"/>
  <c r="C17" i="7"/>
  <c r="B17" i="7"/>
  <c r="C16" i="7"/>
  <c r="B16" i="7"/>
  <c r="C15" i="7"/>
  <c r="B15" i="7"/>
  <c r="C14" i="7"/>
  <c r="B14" i="7"/>
  <c r="C13" i="7"/>
  <c r="B13" i="7"/>
  <c r="C12" i="7"/>
  <c r="B12" i="7"/>
  <c r="C11" i="7"/>
  <c r="B11" i="7"/>
  <c r="C10" i="7"/>
  <c r="B10" i="7"/>
  <c r="C9" i="7"/>
  <c r="B9" i="7"/>
  <c r="C8" i="7"/>
  <c r="B8" i="7"/>
  <c r="C7" i="7"/>
  <c r="B7" i="7"/>
  <c r="C6" i="7"/>
  <c r="B6" i="7"/>
  <c r="B26" i="7" s="1"/>
  <c r="C26" i="7" l="1"/>
  <c r="C15" i="2" l="1"/>
  <c r="B15" i="2"/>
  <c r="B15" i="1"/>
  <c r="M15" i="1"/>
  <c r="B6" i="13"/>
  <c r="H74" i="13"/>
  <c r="H73" i="13"/>
  <c r="H72" i="13"/>
  <c r="H71" i="13"/>
  <c r="H70" i="13"/>
  <c r="H69" i="13"/>
  <c r="H68" i="13"/>
  <c r="H43" i="13"/>
  <c r="H42" i="13"/>
  <c r="H41" i="13"/>
  <c r="H40" i="13"/>
  <c r="H39" i="13"/>
  <c r="H38" i="13"/>
  <c r="H37" i="13"/>
  <c r="O35" i="11"/>
  <c r="C23" i="4"/>
  <c r="K49" i="4" s="1"/>
  <c r="E75" i="5"/>
  <c r="E76" i="5" s="1"/>
  <c r="D75" i="5"/>
  <c r="D75" i="4"/>
  <c r="E75" i="4"/>
  <c r="B75" i="5" l="1"/>
  <c r="B76" i="5" s="1"/>
  <c r="H6" i="13"/>
  <c r="H8" i="13"/>
  <c r="B35" i="2"/>
  <c r="H10" i="13"/>
  <c r="B75" i="4"/>
  <c r="B76" i="4" s="1"/>
  <c r="D76" i="5"/>
  <c r="F76" i="5"/>
  <c r="K50" i="6"/>
  <c r="K51" i="6" s="1"/>
  <c r="C15" i="1"/>
  <c r="B35" i="1" s="1"/>
  <c r="G35" i="1"/>
  <c r="H7" i="13"/>
  <c r="H9" i="13"/>
  <c r="H11" i="13"/>
  <c r="C37" i="1" l="1"/>
  <c r="D37" i="1"/>
  <c r="E37" i="1"/>
  <c r="G37" i="1"/>
  <c r="O36" i="11"/>
  <c r="P17" i="11"/>
  <c r="B20" i="5" l="1"/>
  <c r="B19" i="5"/>
  <c r="B18" i="5"/>
  <c r="L49" i="5"/>
  <c r="M49" i="5"/>
  <c r="N49" i="5"/>
  <c r="M50" i="6" l="1"/>
  <c r="M49" i="6"/>
  <c r="L50" i="6"/>
  <c r="L49" i="6"/>
  <c r="J49" i="5"/>
  <c r="S49" i="5" s="1"/>
  <c r="D23" i="4"/>
  <c r="L49" i="4" s="1"/>
  <c r="E23" i="4"/>
  <c r="M49" i="4" s="1"/>
  <c r="N49" i="4"/>
  <c r="K50" i="4"/>
  <c r="L50" i="4"/>
  <c r="M50" i="4"/>
  <c r="N50" i="4"/>
  <c r="V49" i="5" l="1"/>
  <c r="U49" i="5"/>
  <c r="T49" i="5"/>
  <c r="J49" i="6"/>
  <c r="S49" i="6" s="1"/>
  <c r="K54" i="6"/>
  <c r="U49" i="6"/>
  <c r="M51" i="6"/>
  <c r="M53" i="6" s="1"/>
  <c r="T49" i="6"/>
  <c r="L51" i="6"/>
  <c r="J50" i="6"/>
  <c r="N51" i="6"/>
  <c r="N53" i="6" s="1"/>
  <c r="R49" i="5"/>
  <c r="J50" i="4"/>
  <c r="V50" i="4" s="1"/>
  <c r="J49" i="4"/>
  <c r="L53" i="6" l="1"/>
  <c r="J51" i="6"/>
  <c r="U49" i="4"/>
  <c r="S49" i="4"/>
  <c r="U50" i="6"/>
  <c r="M54" i="6"/>
  <c r="L54" i="6"/>
  <c r="N54" i="6"/>
  <c r="K53" i="6"/>
  <c r="S50" i="4"/>
  <c r="T49" i="4"/>
  <c r="U50" i="4"/>
  <c r="V50" i="6"/>
  <c r="T50" i="6"/>
  <c r="T50" i="4"/>
  <c r="V51" i="6"/>
  <c r="S50" i="6"/>
  <c r="V49" i="6"/>
  <c r="V49" i="4"/>
  <c r="R50" i="6" l="1"/>
  <c r="R50" i="4"/>
  <c r="J54" i="6"/>
  <c r="J53" i="6"/>
  <c r="R49" i="6"/>
  <c r="U51" i="6"/>
  <c r="S51" i="6"/>
  <c r="T51" i="6"/>
  <c r="R49" i="4"/>
  <c r="R51" i="6" l="1"/>
  <c r="C25" i="14" l="1"/>
  <c r="B25" i="14"/>
  <c r="C24" i="14"/>
  <c r="B24" i="14"/>
  <c r="C23" i="14"/>
  <c r="B23" i="14"/>
  <c r="C22" i="14"/>
  <c r="B22" i="14"/>
  <c r="C21" i="14"/>
  <c r="B21" i="14"/>
  <c r="C20" i="14"/>
  <c r="B20" i="14"/>
  <c r="C19" i="14"/>
  <c r="B19" i="14"/>
  <c r="C18" i="14"/>
  <c r="B18" i="14"/>
  <c r="C17" i="14"/>
  <c r="B17" i="14"/>
  <c r="C16" i="14"/>
  <c r="B16" i="14"/>
  <c r="C15" i="14"/>
  <c r="B15" i="14"/>
  <c r="C14" i="14"/>
  <c r="B14" i="14"/>
  <c r="C13" i="14"/>
  <c r="B13" i="14"/>
  <c r="C12" i="14"/>
  <c r="B12" i="14"/>
  <c r="C11" i="14"/>
  <c r="B11" i="14"/>
  <c r="C10" i="14"/>
  <c r="B10" i="14"/>
  <c r="C9" i="14"/>
  <c r="B9" i="14"/>
  <c r="C8" i="14"/>
  <c r="B8" i="14"/>
  <c r="C7" i="14"/>
  <c r="B7" i="14"/>
  <c r="C6" i="14"/>
  <c r="C26" i="14" s="1"/>
  <c r="B6" i="14"/>
  <c r="O34" i="11" l="1"/>
  <c r="O33" i="11"/>
  <c r="O32" i="11"/>
  <c r="O31" i="11"/>
  <c r="O30" i="11"/>
  <c r="O29" i="11"/>
  <c r="O28" i="11"/>
  <c r="O27" i="11"/>
  <c r="O26" i="11"/>
  <c r="O25" i="11"/>
  <c r="O24" i="11"/>
  <c r="O23" i="11"/>
  <c r="O22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B17" i="11"/>
  <c r="S3" i="3" l="1"/>
  <c r="S10" i="3"/>
  <c r="C51" i="6" l="1"/>
  <c r="D51" i="6"/>
  <c r="E51" i="6"/>
  <c r="F51" i="6"/>
  <c r="C52" i="6"/>
  <c r="D52" i="6"/>
  <c r="E52" i="6"/>
  <c r="F52" i="6"/>
  <c r="C53" i="6"/>
  <c r="D53" i="6"/>
  <c r="E53" i="6"/>
  <c r="F53" i="6"/>
  <c r="C54" i="6"/>
  <c r="D54" i="6"/>
  <c r="E54" i="6"/>
  <c r="F54" i="6"/>
  <c r="C55" i="6"/>
  <c r="D55" i="6"/>
  <c r="E55" i="6"/>
  <c r="F55" i="6"/>
  <c r="C56" i="6"/>
  <c r="D56" i="6"/>
  <c r="E56" i="6"/>
  <c r="F56" i="6"/>
  <c r="C57" i="6"/>
  <c r="D57" i="6"/>
  <c r="E57" i="6"/>
  <c r="F57" i="6"/>
  <c r="C58" i="6"/>
  <c r="D58" i="6"/>
  <c r="E58" i="6"/>
  <c r="F58" i="6"/>
  <c r="C59" i="6"/>
  <c r="D59" i="6"/>
  <c r="E59" i="6"/>
  <c r="F59" i="6"/>
  <c r="C60" i="6"/>
  <c r="D60" i="6"/>
  <c r="E60" i="6"/>
  <c r="F60" i="6"/>
  <c r="C61" i="6"/>
  <c r="D61" i="6"/>
  <c r="E61" i="6"/>
  <c r="F61" i="6"/>
  <c r="C62" i="6"/>
  <c r="D62" i="6"/>
  <c r="E62" i="6"/>
  <c r="F62" i="6"/>
  <c r="C63" i="6"/>
  <c r="D63" i="6"/>
  <c r="E63" i="6"/>
  <c r="F63" i="6"/>
  <c r="C64" i="6"/>
  <c r="D64" i="6"/>
  <c r="E64" i="6"/>
  <c r="F64" i="6"/>
  <c r="C65" i="6"/>
  <c r="D65" i="6"/>
  <c r="E65" i="6"/>
  <c r="F65" i="6"/>
  <c r="C66" i="6"/>
  <c r="D66" i="6"/>
  <c r="E66" i="6"/>
  <c r="F66" i="6"/>
  <c r="C50" i="6"/>
  <c r="C69" i="6" s="1"/>
  <c r="B29" i="6"/>
  <c r="B31" i="6"/>
  <c r="B37" i="6"/>
  <c r="B39" i="6"/>
  <c r="B41" i="6"/>
  <c r="B27" i="6"/>
  <c r="F50" i="6"/>
  <c r="F69" i="6" s="1"/>
  <c r="E50" i="6"/>
  <c r="E69" i="6" s="1"/>
  <c r="D50" i="6"/>
  <c r="D69" i="6" s="1"/>
  <c r="B8" i="6"/>
  <c r="B14" i="6"/>
  <c r="B18" i="6"/>
  <c r="B42" i="6"/>
  <c r="B40" i="6"/>
  <c r="B38" i="6"/>
  <c r="B36" i="6"/>
  <c r="B34" i="6"/>
  <c r="B32" i="6"/>
  <c r="B30" i="6"/>
  <c r="B28" i="6"/>
  <c r="B19" i="6"/>
  <c r="B17" i="6"/>
  <c r="B15" i="6"/>
  <c r="B13" i="6"/>
  <c r="B11" i="6"/>
  <c r="B9" i="6"/>
  <c r="B7" i="6"/>
  <c r="B5" i="6"/>
  <c r="B66" i="6" l="1"/>
  <c r="B60" i="6"/>
  <c r="B65" i="6"/>
  <c r="B55" i="6"/>
  <c r="B64" i="6"/>
  <c r="B57" i="6"/>
  <c r="B54" i="6"/>
  <c r="B51" i="6"/>
  <c r="B61" i="6"/>
  <c r="B33" i="6"/>
  <c r="B35" i="6"/>
  <c r="B43" i="6"/>
  <c r="B63" i="6"/>
  <c r="B62" i="6"/>
  <c r="B59" i="6"/>
  <c r="B58" i="6"/>
  <c r="B56" i="6"/>
  <c r="B53" i="6"/>
  <c r="B52" i="6"/>
  <c r="B6" i="6"/>
  <c r="B10" i="6"/>
  <c r="B12" i="6"/>
  <c r="B16" i="6"/>
  <c r="B20" i="6"/>
  <c r="B4" i="6"/>
  <c r="B23" i="6" s="1"/>
  <c r="B50" i="6"/>
  <c r="B46" i="6" l="1"/>
  <c r="B69" i="6"/>
  <c r="B76" i="6"/>
  <c r="B30" i="5" l="1"/>
  <c r="B32" i="5"/>
  <c r="B34" i="5"/>
  <c r="B36" i="5"/>
  <c r="B38" i="5"/>
  <c r="B40" i="5"/>
  <c r="B42" i="5"/>
  <c r="C52" i="5"/>
  <c r="E52" i="5"/>
  <c r="C53" i="5"/>
  <c r="E53" i="5"/>
  <c r="C54" i="5"/>
  <c r="E54" i="5"/>
  <c r="C55" i="5"/>
  <c r="E55" i="5"/>
  <c r="C56" i="5"/>
  <c r="E56" i="5"/>
  <c r="C57" i="5"/>
  <c r="E57" i="5"/>
  <c r="C58" i="5"/>
  <c r="E58" i="5"/>
  <c r="C59" i="5"/>
  <c r="E59" i="5"/>
  <c r="C60" i="5"/>
  <c r="E60" i="5"/>
  <c r="C61" i="5"/>
  <c r="E61" i="5"/>
  <c r="C62" i="5"/>
  <c r="E62" i="5"/>
  <c r="C63" i="5"/>
  <c r="E63" i="5"/>
  <c r="C64" i="5"/>
  <c r="E64" i="5"/>
  <c r="C65" i="5"/>
  <c r="E65" i="5"/>
  <c r="C66" i="5"/>
  <c r="E66" i="5"/>
  <c r="F50" i="5"/>
  <c r="E50" i="5"/>
  <c r="D50" i="5"/>
  <c r="F66" i="5"/>
  <c r="D66" i="5"/>
  <c r="F65" i="5"/>
  <c r="D65" i="5"/>
  <c r="F64" i="5"/>
  <c r="D64" i="5"/>
  <c r="F63" i="5"/>
  <c r="D63" i="5"/>
  <c r="F62" i="5"/>
  <c r="D62" i="5"/>
  <c r="F61" i="5"/>
  <c r="D61" i="5"/>
  <c r="F60" i="5"/>
  <c r="D60" i="5"/>
  <c r="F59" i="5"/>
  <c r="D59" i="5"/>
  <c r="F58" i="5"/>
  <c r="D58" i="5"/>
  <c r="F57" i="5"/>
  <c r="D57" i="5"/>
  <c r="F56" i="5"/>
  <c r="D56" i="5"/>
  <c r="F55" i="5"/>
  <c r="D55" i="5"/>
  <c r="F54" i="5"/>
  <c r="D54" i="5"/>
  <c r="F53" i="5"/>
  <c r="D53" i="5"/>
  <c r="F52" i="5"/>
  <c r="D52" i="5"/>
  <c r="F51" i="5"/>
  <c r="D51" i="5"/>
  <c r="N50" i="5"/>
  <c r="L50" i="5"/>
  <c r="B43" i="5"/>
  <c r="B41" i="5"/>
  <c r="B39" i="5"/>
  <c r="B37" i="5"/>
  <c r="B35" i="5"/>
  <c r="B33" i="5"/>
  <c r="B31" i="5"/>
  <c r="B29" i="5"/>
  <c r="B16" i="5"/>
  <c r="B14" i="5"/>
  <c r="B12" i="5"/>
  <c r="B10" i="5"/>
  <c r="B8" i="5"/>
  <c r="B6" i="5"/>
  <c r="B5" i="5"/>
  <c r="E76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K51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4" i="4"/>
  <c r="F51" i="4"/>
  <c r="B51" i="4" s="1"/>
  <c r="F52" i="4"/>
  <c r="B52" i="4" s="1"/>
  <c r="F53" i="4"/>
  <c r="B53" i="4" s="1"/>
  <c r="F54" i="4"/>
  <c r="B54" i="4" s="1"/>
  <c r="F55" i="4"/>
  <c r="B55" i="4" s="1"/>
  <c r="F56" i="4"/>
  <c r="B56" i="4" s="1"/>
  <c r="F57" i="4"/>
  <c r="B57" i="4" s="1"/>
  <c r="F58" i="4"/>
  <c r="B58" i="4" s="1"/>
  <c r="F59" i="4"/>
  <c r="B59" i="4" s="1"/>
  <c r="F60" i="4"/>
  <c r="B60" i="4" s="1"/>
  <c r="F61" i="4"/>
  <c r="B61" i="4" s="1"/>
  <c r="F62" i="4"/>
  <c r="B62" i="4" s="1"/>
  <c r="F63" i="4"/>
  <c r="B63" i="4" s="1"/>
  <c r="F64" i="4"/>
  <c r="B64" i="4" s="1"/>
  <c r="F65" i="4"/>
  <c r="B65" i="4" s="1"/>
  <c r="F66" i="4"/>
  <c r="B66" i="4" s="1"/>
  <c r="F50" i="4"/>
  <c r="F69" i="5" l="1"/>
  <c r="F69" i="4"/>
  <c r="B50" i="4"/>
  <c r="B69" i="4" s="1"/>
  <c r="D69" i="5"/>
  <c r="B23" i="4"/>
  <c r="B46" i="4"/>
  <c r="K53" i="4"/>
  <c r="K54" i="4"/>
  <c r="D76" i="4"/>
  <c r="B28" i="5"/>
  <c r="B27" i="5"/>
  <c r="C50" i="5"/>
  <c r="B66" i="5"/>
  <c r="B65" i="5"/>
  <c r="B64" i="5"/>
  <c r="B62" i="5"/>
  <c r="B58" i="5"/>
  <c r="B57" i="5"/>
  <c r="B56" i="5"/>
  <c r="B52" i="5"/>
  <c r="B7" i="5"/>
  <c r="B9" i="5"/>
  <c r="B11" i="5"/>
  <c r="B13" i="5"/>
  <c r="B15" i="5"/>
  <c r="B17" i="5"/>
  <c r="C51" i="5"/>
  <c r="E51" i="5"/>
  <c r="E69" i="5" s="1"/>
  <c r="L51" i="5"/>
  <c r="B4" i="5"/>
  <c r="B23" i="5" s="1"/>
  <c r="B54" i="5"/>
  <c r="B55" i="5"/>
  <c r="B60" i="5"/>
  <c r="B61" i="5"/>
  <c r="B53" i="5"/>
  <c r="B59" i="5"/>
  <c r="B63" i="5"/>
  <c r="B50" i="5"/>
  <c r="M51" i="4"/>
  <c r="L51" i="4"/>
  <c r="N51" i="4"/>
  <c r="B46" i="5" l="1"/>
  <c r="L53" i="5"/>
  <c r="C69" i="5"/>
  <c r="K54" i="5"/>
  <c r="K53" i="5"/>
  <c r="L54" i="5"/>
  <c r="J51" i="4"/>
  <c r="U51" i="4" s="1"/>
  <c r="L54" i="4"/>
  <c r="L53" i="4"/>
  <c r="N54" i="4"/>
  <c r="N53" i="4"/>
  <c r="M53" i="4"/>
  <c r="M54" i="4"/>
  <c r="M50" i="5"/>
  <c r="N51" i="5"/>
  <c r="J50" i="5"/>
  <c r="B51" i="5"/>
  <c r="B69" i="5" s="1"/>
  <c r="N53" i="5" l="1"/>
  <c r="N54" i="5"/>
  <c r="M51" i="5"/>
  <c r="M53" i="5" s="1"/>
  <c r="J54" i="4"/>
  <c r="J53" i="4"/>
  <c r="T51" i="4"/>
  <c r="T50" i="5"/>
  <c r="V50" i="5"/>
  <c r="S50" i="5"/>
  <c r="V51" i="4"/>
  <c r="U50" i="5"/>
  <c r="S51" i="4"/>
  <c r="J51" i="5"/>
  <c r="J53" i="5" l="1"/>
  <c r="T51" i="5"/>
  <c r="J54" i="5"/>
  <c r="M54" i="5"/>
  <c r="S51" i="5"/>
  <c r="U51" i="5"/>
  <c r="R51" i="4"/>
  <c r="V51" i="5"/>
  <c r="R50" i="5"/>
  <c r="B14" i="2"/>
  <c r="C14" i="2"/>
  <c r="B34" i="2" l="1"/>
  <c r="R51" i="5"/>
  <c r="B13" i="2"/>
  <c r="B17" i="2" s="1"/>
  <c r="C13" i="2"/>
  <c r="C12" i="2"/>
  <c r="C17" i="2" s="1"/>
  <c r="B30" i="2"/>
  <c r="C12" i="1"/>
  <c r="C13" i="1"/>
  <c r="C14" i="1"/>
  <c r="B12" i="1"/>
  <c r="B13" i="1"/>
  <c r="B14" i="1"/>
  <c r="B17" i="1" l="1"/>
  <c r="C17" i="1"/>
  <c r="B37" i="2"/>
  <c r="B33" i="2"/>
  <c r="B37" i="1"/>
  <c r="B26" i="1"/>
  <c r="F37" i="2"/>
  <c r="E37" i="2"/>
  <c r="D37" i="2"/>
  <c r="B31" i="2"/>
  <c r="B28" i="2"/>
  <c r="B32" i="2"/>
  <c r="B29" i="2"/>
  <c r="B27" i="2"/>
  <c r="B26" i="2"/>
  <c r="B33" i="1"/>
  <c r="B31" i="1"/>
  <c r="B29" i="1"/>
  <c r="B27" i="1"/>
  <c r="B34" i="1"/>
  <c r="B32" i="1"/>
  <c r="B30" i="1"/>
  <c r="B28" i="1"/>
  <c r="G37" i="2" l="1"/>
</calcChain>
</file>

<file path=xl/sharedStrings.xml><?xml version="1.0" encoding="utf-8"?>
<sst xmlns="http://schemas.openxmlformats.org/spreadsheetml/2006/main" count="1251" uniqueCount="224">
  <si>
    <t>Anos</t>
  </si>
  <si>
    <t>Modos de  transporte</t>
  </si>
  <si>
    <t>Total</t>
  </si>
  <si>
    <t>Rodoviário</t>
  </si>
  <si>
    <t>Marítimo</t>
  </si>
  <si>
    <t>Aéreo</t>
  </si>
  <si>
    <t>t</t>
  </si>
  <si>
    <t>Outros</t>
  </si>
  <si>
    <t xml:space="preserve">Outros </t>
  </si>
  <si>
    <t>Passageiros Embarcados - Companhias Nacionais</t>
  </si>
  <si>
    <t>Companhias Nacionais</t>
  </si>
  <si>
    <t xml:space="preserve">Companhias Estrangeiras </t>
  </si>
  <si>
    <t>Peso</t>
  </si>
  <si>
    <t xml:space="preserve">Passageiros Embarcados - Companhias Estrangeiras </t>
  </si>
  <si>
    <t>Passageiros Embarcados - Companhias Nacionais e Estramgeiras</t>
  </si>
  <si>
    <t>Passageiros Desembarcados - Companhias Nacionais</t>
  </si>
  <si>
    <t xml:space="preserve">Passageiros Desembarcados - Companhias Estrangeiras </t>
  </si>
  <si>
    <t>Passageiros Desembarcados - Companhias Nacionais e Estrangeiras</t>
  </si>
  <si>
    <t>Açores</t>
  </si>
  <si>
    <t>Continente</t>
  </si>
  <si>
    <t>Madeira</t>
  </si>
  <si>
    <t>Nº Passageiros Embarcados - Companhias Nacionais</t>
  </si>
  <si>
    <t xml:space="preserve">Nº Passageiros Embarcados - Companhias Estrangeiras </t>
  </si>
  <si>
    <t>Periodo</t>
  </si>
  <si>
    <t>Nº Passageiros Embarcados - Companhias Nacionais e Estramgeiras</t>
  </si>
  <si>
    <t>Nº Passageiros Desembarcados - Companhias Nacionais</t>
  </si>
  <si>
    <t xml:space="preserve">Nº Passageiros Desembarcados - Companhias Estrangeiras </t>
  </si>
  <si>
    <t>Nº Passageiros Desembarcados - Companhias Nacionais e Estramgeiras</t>
  </si>
  <si>
    <t>Nº Passageiros em Trânsito - Companhias Nacionais</t>
  </si>
  <si>
    <t xml:space="preserve">Nº Passageiros em Trânsito - Companhias Estrangeiras </t>
  </si>
  <si>
    <t>Nº Passageiros em Trânsito - Companhias Nacionais e Estramgeiras</t>
  </si>
  <si>
    <t>Especificação</t>
  </si>
  <si>
    <t>Unidades</t>
  </si>
  <si>
    <t xml:space="preserve">2000  </t>
  </si>
  <si>
    <t>2001</t>
  </si>
  <si>
    <t xml:space="preserve">   Passageiros transportados</t>
  </si>
  <si>
    <r>
      <t>10</t>
    </r>
    <r>
      <rPr>
        <vertAlign val="superscript"/>
        <sz val="9"/>
        <color indexed="8"/>
        <rFont val="Calibri"/>
        <family val="2"/>
        <scheme val="minor"/>
      </rPr>
      <t xml:space="preserve"> 3</t>
    </r>
  </si>
  <si>
    <t xml:space="preserve">          Tráfego suburbano</t>
  </si>
  <si>
    <t xml:space="preserve">          Tráfego de longo curso</t>
  </si>
  <si>
    <r>
      <t xml:space="preserve">10 </t>
    </r>
    <r>
      <rPr>
        <vertAlign val="superscript"/>
        <sz val="9"/>
        <color indexed="8"/>
        <rFont val="Calibri"/>
        <family val="2"/>
        <scheme val="minor"/>
      </rPr>
      <t>3</t>
    </r>
  </si>
  <si>
    <t xml:space="preserve">          Tráfego internacional</t>
  </si>
  <si>
    <t>km</t>
  </si>
  <si>
    <t xml:space="preserve">Anos 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</si>
  <si>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</si>
  <si>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</si>
  <si>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</si>
  <si>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</si>
  <si>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</si>
  <si>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</si>
  <si>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</si>
  <si>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</si>
  <si>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</si>
  <si>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</si>
  <si>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</si>
  <si>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</si>
  <si>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Movimento Ferroviário Internacional de Passageiros - Mensal</t>
  </si>
  <si>
    <t>Milhares</t>
  </si>
  <si>
    <t>NUTS I</t>
  </si>
  <si>
    <t>Passageiros embarcados</t>
  </si>
  <si>
    <t>Passageiros desembarcados</t>
  </si>
  <si>
    <t>Passageiros em trânsito
(com ou sem excursão a terra)</t>
  </si>
  <si>
    <t>Passageiros em trânsito
(com ou sem saída para terra)</t>
  </si>
  <si>
    <t>Meses</t>
  </si>
  <si>
    <t>Rio Guadiana</t>
  </si>
  <si>
    <t>Rio Minho</t>
  </si>
  <si>
    <t xml:space="preserve">   Janeiro</t>
  </si>
  <si>
    <t xml:space="preserve">   Fevereiro</t>
  </si>
  <si>
    <t xml:space="preserve">   Março</t>
  </si>
  <si>
    <t xml:space="preserve">   Abril</t>
  </si>
  <si>
    <t xml:space="preserve">   Maio</t>
  </si>
  <si>
    <t xml:space="preserve">   Junho</t>
  </si>
  <si>
    <t xml:space="preserve">   Julho</t>
  </si>
  <si>
    <t xml:space="preserve">   Agosto</t>
  </si>
  <si>
    <t xml:space="preserve">   Setembro</t>
  </si>
  <si>
    <t xml:space="preserve">   Outubro</t>
  </si>
  <si>
    <t xml:space="preserve">   Novembro</t>
  </si>
  <si>
    <t xml:space="preserve">   Dezembro</t>
  </si>
  <si>
    <t>N.º (milhares)</t>
  </si>
  <si>
    <t>Espanha</t>
  </si>
  <si>
    <t>França</t>
  </si>
  <si>
    <t>Suíça</t>
  </si>
  <si>
    <t>Alemanha</t>
  </si>
  <si>
    <t>Luxemburgo</t>
  </si>
  <si>
    <t>01 - P. agric., prod.animal, caça e silv.; peixe e o.p.pesca</t>
  </si>
  <si>
    <t>02 - Hulha e lenhite; petróleo bruto e gás natural</t>
  </si>
  <si>
    <t>03 - P. não energ. ind. extrativas; turfa; urânio e tório</t>
  </si>
  <si>
    <t>04 - Prod. alimentares, bebidas e tabaco</t>
  </si>
  <si>
    <t>05 - Têxteis e prod. têxteis; couro e artigos de couro</t>
  </si>
  <si>
    <t>06 - Mad. e cortiça exc.mob.,pasta, papel e cartão</t>
  </si>
  <si>
    <t>07 - Coque e prod. petrolíferos refinados</t>
  </si>
  <si>
    <t>08 - P. quím. e f.sint.; art. borracha e mat.plást.; c.n.</t>
  </si>
  <si>
    <t>09 - Outros prod. minerais não metálicos</t>
  </si>
  <si>
    <t>10 - Metais de base; prod. met. transf., exc.máq. e equip.</t>
  </si>
  <si>
    <t>11 - Máq.e eq. n.e.; eq. informático, elét., comunic., ótica</t>
  </si>
  <si>
    <t>12 - Material de transporte</t>
  </si>
  <si>
    <t>13 - Móveis; outros prod. ind. transformadoras n.e.</t>
  </si>
  <si>
    <t>14 - Mat-primas secund.; resíd. municipais e outros</t>
  </si>
  <si>
    <t>15 - Correio, encomendas</t>
  </si>
  <si>
    <t>16 - Equip. e mat. utilizados no transp. de mercadorias</t>
  </si>
  <si>
    <t>17 - Merc. transp. mud.priv. ou prof.; o.bens não merc.</t>
  </si>
  <si>
    <t>18 - Merc. grupadas: div. tipos merc. transp. em conjunto</t>
  </si>
  <si>
    <t>19 - Merc. não identificáveis ou não identificadas</t>
  </si>
  <si>
    <t xml:space="preserve">20 - Outras mercadorias n.e. </t>
  </si>
  <si>
    <t>Áustria</t>
  </si>
  <si>
    <t>Bélgica</t>
  </si>
  <si>
    <t>Bulgária</t>
  </si>
  <si>
    <t>Chipre</t>
  </si>
  <si>
    <t>Croácia</t>
  </si>
  <si>
    <t>Dinamarca</t>
  </si>
  <si>
    <t>Eslováquia</t>
  </si>
  <si>
    <t>Eslovénia</t>
  </si>
  <si>
    <t>Estónia</t>
  </si>
  <si>
    <t>Finlândia</t>
  </si>
  <si>
    <t>Grécia</t>
  </si>
  <si>
    <t>Hungria</t>
  </si>
  <si>
    <t>Irlanda</t>
  </si>
  <si>
    <t>Itália</t>
  </si>
  <si>
    <t>Letónia</t>
  </si>
  <si>
    <t>Lituânia</t>
  </si>
  <si>
    <t>Malta</t>
  </si>
  <si>
    <t>Países Baixos</t>
  </si>
  <si>
    <t>Polónia</t>
  </si>
  <si>
    <t>Reino Unido</t>
  </si>
  <si>
    <t>Roménia</t>
  </si>
  <si>
    <t>Suécia</t>
  </si>
  <si>
    <t>Outras situações</t>
  </si>
  <si>
    <t>1. Movimento de Passageiros</t>
  </si>
  <si>
    <t>1.1. Movimento aéreo de passageiros</t>
  </si>
  <si>
    <t>1.1.3. Passageiros em trânsito por companhias nacionais e estrangeiras</t>
  </si>
  <si>
    <t>1.2. Movimento ferroviário de passageiros</t>
  </si>
  <si>
    <t>1.2.1. Passageiros transportados por tipo de tráfego</t>
  </si>
  <si>
    <t>1.2.2. Percurso médio por passageiro</t>
  </si>
  <si>
    <t xml:space="preserve">1.2.3. Movimento ferroviário internacional de passageiros </t>
  </si>
  <si>
    <t>1.3. Movimento marítimo internacional de passageiros</t>
  </si>
  <si>
    <t>1.3.1. Movimento de passageiros em cruzeiro</t>
  </si>
  <si>
    <t>1.3.2. Movimento fluvial internacional de passageiros</t>
  </si>
  <si>
    <t>1.4. Movimento rodoviário internacional de passageiros</t>
  </si>
  <si>
    <r>
      <t>2.</t>
    </r>
    <r>
      <rPr>
        <sz val="11"/>
        <color theme="1"/>
        <rFont val="Calibri"/>
        <family val="2"/>
        <scheme val="minor"/>
      </rPr>
      <t> Movimento Internacional de Mercadorias</t>
    </r>
  </si>
  <si>
    <r>
      <t>2.1.</t>
    </r>
    <r>
      <rPr>
        <sz val="11"/>
        <color theme="1"/>
        <rFont val="Calibri"/>
        <family val="2"/>
        <scheme val="minor"/>
      </rPr>
      <t xml:space="preserve"> Entradas de mercadorias por modos de transporte </t>
    </r>
  </si>
  <si>
    <r>
      <t>2.2.</t>
    </r>
    <r>
      <rPr>
        <sz val="11"/>
        <color theme="1"/>
        <rFont val="Calibri"/>
        <family val="2"/>
        <scheme val="minor"/>
      </rPr>
      <t xml:space="preserve"> Saídas de mercadorias por modos de transporte </t>
    </r>
  </si>
  <si>
    <t xml:space="preserve">Outros                       </t>
  </si>
  <si>
    <t xml:space="preserve">Outros                      </t>
  </si>
  <si>
    <t xml:space="preserve">Outros        </t>
  </si>
  <si>
    <t>Ferroviário</t>
  </si>
  <si>
    <t xml:space="preserve">Outros      </t>
  </si>
  <si>
    <t xml:space="preserve">Total </t>
  </si>
  <si>
    <t xml:space="preserve">EU - Chegadas </t>
  </si>
  <si>
    <t xml:space="preserve">Outros                  </t>
  </si>
  <si>
    <t xml:space="preserve">Outros    </t>
  </si>
  <si>
    <t xml:space="preserve">Outros       </t>
  </si>
  <si>
    <t xml:space="preserve">EU - Expedidas </t>
  </si>
  <si>
    <t xml:space="preserve">Países </t>
  </si>
  <si>
    <t>1.4.1.  Movimento rodoviário de passageiros - Top 5</t>
  </si>
  <si>
    <t>1.4.2.  Movimento rodoviário ocasional de passageiros - Top 5</t>
  </si>
  <si>
    <t>1.4.3.  Movimento rodoviário regular de passageiros - Top 5</t>
  </si>
  <si>
    <t>Peso por região</t>
  </si>
  <si>
    <t xml:space="preserve">Passageiros transportados (N.º) pelas empresas exploradoras de sistema ferroviário pesado por Tipo de tráfego; Mensal (1) </t>
  </si>
  <si>
    <t>RA Madeira</t>
  </si>
  <si>
    <t>RA Açores</t>
  </si>
  <si>
    <t>Valor médio</t>
  </si>
  <si>
    <t>1.1.1.  Passageiros embarcados por companhias nacionais e estrangeiras</t>
  </si>
  <si>
    <t>1.1.2.  Passageiros desembarcados por companhias nacionais e estrangeiras</t>
  </si>
  <si>
    <t>2.1.1. Entradas de mercadorias por modos de transporte em toneladas e em euros</t>
  </si>
  <si>
    <t xml:space="preserve">2.1.2. Valor médio por tonelada entrada, por modos de transporte </t>
  </si>
  <si>
    <t>2.2.1. Saídas de mercadorias por modos de transporte em toneladas e em euros</t>
  </si>
  <si>
    <t xml:space="preserve">2.2.2. Valor médio por tonelada saídas, por modos de transporte </t>
  </si>
  <si>
    <t xml:space="preserve">Euros </t>
  </si>
  <si>
    <t xml:space="preserve">2.2.2. Valor médio por tonelada saída, por modos de transporte </t>
  </si>
  <si>
    <r>
      <rPr>
        <b/>
        <sz val="9"/>
        <color theme="1"/>
        <rFont val="Calibri"/>
        <family val="2"/>
        <scheme val="minor"/>
      </rPr>
      <t xml:space="preserve">Nota: </t>
    </r>
    <r>
      <rPr>
        <sz val="9"/>
        <color theme="1"/>
        <rFont val="Calibri"/>
        <family val="2"/>
        <scheme val="minor"/>
      </rPr>
      <t>A informação relativa a «Remessas» e «Não identificado» está integrada em «Outros».</t>
    </r>
  </si>
  <si>
    <t>2.3. Entradas de mercadorias de países da UE, por modos de transporte</t>
  </si>
  <si>
    <t>2.3.1. Entradas de mercadorias por modo de transporte, em toneladas e euros</t>
  </si>
  <si>
    <t>2.4.1. Saídas de mercadorias por modo de transporte, em toneladas e euros</t>
  </si>
  <si>
    <t>2.4. Saídas de mercadorias para países da UE, por modos de transporte</t>
  </si>
  <si>
    <t>Total TOP 5 - Grupo de Produto</t>
  </si>
  <si>
    <r>
      <t>10</t>
    </r>
    <r>
      <rPr>
        <b/>
        <vertAlign val="superscript"/>
        <sz val="8"/>
        <color theme="0"/>
        <rFont val="Calibri"/>
        <family val="2"/>
        <scheme val="minor"/>
      </rPr>
      <t xml:space="preserve"> 3</t>
    </r>
    <r>
      <rPr>
        <b/>
        <sz val="8"/>
        <color theme="0"/>
        <rFont val="Calibri"/>
        <family val="2"/>
        <scheme val="minor"/>
      </rPr>
      <t xml:space="preserve"> euros</t>
    </r>
  </si>
  <si>
    <t>Grupos de mercadorias (NST 2007)</t>
  </si>
  <si>
    <t xml:space="preserve">Nota: Só há dados de "Outros" a partir de 2015 , embora pouco significativos,  optou-se pela sua recolha. </t>
  </si>
  <si>
    <t xml:space="preserve">Painel Anual dos Transportes </t>
  </si>
  <si>
    <t xml:space="preserve">2.5. Entradas por grupos de mercadorias e por modos de transporte </t>
  </si>
  <si>
    <t xml:space="preserve">2.5.1. Entradas por grupos de mercadorias, em toneladas e euros </t>
  </si>
  <si>
    <t xml:space="preserve">2.5.2. Entradas por grupos de mercadorias, em toneladas - Top 5 </t>
  </si>
  <si>
    <t xml:space="preserve">2.5.3. Entradas por grupos de mercadorias, em euros - Top 5 </t>
  </si>
  <si>
    <t xml:space="preserve">Nota: Só há dados de "Outros" a partir de 2015, embora pouco significativos,  optou-se pela sua recolha. </t>
  </si>
  <si>
    <t>TOP 5 da UE</t>
  </si>
  <si>
    <t xml:space="preserve">2.3.2. Entradas de mercadorias por países em toneladas - Top 5 </t>
  </si>
  <si>
    <t xml:space="preserve">2.3.3. Entradas de mercadorias por países em euros - Top 5 </t>
  </si>
  <si>
    <t>2.4.2. Saídas de mercadorias por países em toneladas - Top 5</t>
  </si>
  <si>
    <t xml:space="preserve">2.4.3. Saídas de mercadorias por países em euros - Top 5 </t>
  </si>
  <si>
    <r>
      <t>10</t>
    </r>
    <r>
      <rPr>
        <b/>
        <vertAlign val="superscript"/>
        <sz val="10"/>
        <color indexed="9"/>
        <rFont val="Calibri"/>
        <family val="2"/>
        <scheme val="minor"/>
      </rPr>
      <t>3</t>
    </r>
    <r>
      <rPr>
        <b/>
        <sz val="10"/>
        <color indexed="9"/>
        <rFont val="Calibri"/>
        <family val="2"/>
        <scheme val="minor"/>
      </rPr>
      <t xml:space="preserve"> EUR</t>
    </r>
  </si>
  <si>
    <r>
      <t>10</t>
    </r>
    <r>
      <rPr>
        <b/>
        <vertAlign val="superscript"/>
        <sz val="10"/>
        <color indexed="9"/>
        <rFont val="Calibri"/>
        <family val="2"/>
        <scheme val="minor"/>
      </rPr>
      <t>3</t>
    </r>
    <r>
      <rPr>
        <b/>
        <sz val="10"/>
        <color indexed="9"/>
        <rFont val="Calibri"/>
        <family val="2"/>
        <scheme val="minor"/>
      </rPr>
      <t xml:space="preserve"> eur</t>
    </r>
  </si>
  <si>
    <t xml:space="preserve">Toneladas </t>
  </si>
  <si>
    <r>
      <t>10</t>
    </r>
    <r>
      <rPr>
        <vertAlign val="superscript"/>
        <sz val="8"/>
        <rFont val="Calibri"/>
        <family val="2"/>
        <scheme val="minor"/>
      </rPr>
      <t xml:space="preserve"> 3</t>
    </r>
    <r>
      <rPr>
        <sz val="8"/>
        <rFont val="Calibri"/>
        <family val="2"/>
        <scheme val="minor"/>
      </rPr>
      <t xml:space="preserve"> euros</t>
    </r>
  </si>
  <si>
    <t>2.6.1. Saídas por grupos de mercadorias, em toneladas e euros</t>
  </si>
  <si>
    <t xml:space="preserve">2.6.2. Saídas por grupos de mercadorias, em toneladas - Top 5 </t>
  </si>
  <si>
    <t xml:space="preserve">2.6.3. Saídas por grupos de mercadorias, em euros - Top 5 </t>
  </si>
  <si>
    <t xml:space="preserve">2.6. Saídas por grupos de mercadorias e por modos de transporte </t>
  </si>
  <si>
    <t>1.4.3.  Movimento rodoviário ocasional de passageiros - Top 5</t>
  </si>
  <si>
    <t>1.4.2.  Movimento rodoviário regular de passageiros - Top 5</t>
  </si>
  <si>
    <t>a)</t>
  </si>
  <si>
    <t xml:space="preserve">a) Interrupção de circulação devido à realização de diversas intervenções. </t>
  </si>
  <si>
    <t>2000/2018</t>
  </si>
  <si>
    <t>2000/2018 (acumulado)</t>
  </si>
  <si>
    <t>Passageiros Embarcados Nº 2000/2018</t>
  </si>
  <si>
    <t>Passageiros Desembarcados Nº 2000/2018</t>
  </si>
  <si>
    <t>Passageiros em Trânsito Nº 2000/2018</t>
  </si>
  <si>
    <t>Transporte rodoviário internacional de passageiros (ocasional e regular), de 2011 a 2018</t>
  </si>
  <si>
    <t>Transporte rodoviário internacional regular de passageiros, de 2011 a 2018</t>
  </si>
  <si>
    <t xml:space="preserve">Transporte rodoviário internacional ocasional de passageiros, de 2011 a 2018 </t>
  </si>
  <si>
    <t>2.6.1. Saídas por grupos de mercadorias, em toneladas e euros - 2018</t>
  </si>
  <si>
    <t>2.5.1. Entradas por grupos de mercadorias, em toneladas e euros - 2018</t>
  </si>
  <si>
    <t>2008 - 2018</t>
  </si>
  <si>
    <t xml:space="preserve">   Percurso médio por passageiro</t>
  </si>
  <si>
    <t>*</t>
  </si>
  <si>
    <t>(*) A Ferrovia encontra-se incluida em Outros.</t>
  </si>
  <si>
    <t>Nota: A informação relativa a «Remessas» e «Não identificado» está integrada em «Outros».</t>
  </si>
  <si>
    <t>Chéquia</t>
  </si>
  <si>
    <t>2.6.2. Saídas por grupos de mercadorias, em toneladas - Top 5 - 2018</t>
  </si>
  <si>
    <t>2.6.3. Saídas por grupos de mercadorias, em euros - Top 5 - 2018</t>
  </si>
  <si>
    <t>2.5.2. Entradas por grupos de mercadorias, em toneladas - Top 5 - 2018</t>
  </si>
  <si>
    <t>2.5.3. Entradas por grupos de mercadorias, em euros - Top 5 - 2018</t>
  </si>
  <si>
    <t>2.3.3. Entradas de mercadorias por países em euros - Top 5 - 2018</t>
  </si>
  <si>
    <t>2.3.2. Entradas de mercadorias por países em toneladas - Top 5 - 2018</t>
  </si>
  <si>
    <t>2.4.2. Saídas de mercadorias por países em toneladas - Top 5 - 2018</t>
  </si>
  <si>
    <t>2.4.3. Saídas de mercadorias por países em euros - Top 5 - 2018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</si>
</sst>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\ ###\ ##0"/>
    <numFmt numFmtId="165" formatCode="0.0"/>
    <numFmt numFmtId="166" formatCode="#,##0\ _€"/>
    <numFmt numFmtId="167" formatCode="#\ ###\ ##0\ &quot;(a)&quot;"/>
    <numFmt numFmtId="168" formatCode="###\ ###\ ###"/>
    <numFmt numFmtId="169" formatCode="#\ ###\ ###\ ##0"/>
    <numFmt numFmtId="170" formatCode="0.000"/>
    <numFmt numFmtId="171" formatCode="#\ ###\ ###\ ###\ ###\ ##0"/>
    <numFmt numFmtId="172" formatCode="0000"/>
  </numFmts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0"/>
      <name val="MS Sans Serif"/>
      <family val="2"/>
    </font>
    <font>
      <u/>
      <sz val="10"/>
      <color indexed="58"/>
      <name val="Arial"/>
      <family val="2"/>
    </font>
    <font>
      <u/>
      <sz val="10"/>
      <color theme="10"/>
      <name val="Arial"/>
      <family val="2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Tahoma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name val="Calibri"/>
      <family val="2"/>
      <scheme val="minor"/>
    </font>
    <font>
      <b/>
      <sz val="7"/>
      <color indexed="9"/>
      <name val="Arial"/>
      <family val="2"/>
    </font>
    <font>
      <b/>
      <sz val="8"/>
      <color indexed="9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"/>
      <name val="Calibri"/>
      <family val="2"/>
      <scheme val="minor"/>
    </font>
    <font>
      <vertAlign val="superscript"/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9"/>
      <color indexed="63"/>
      <name val="Calibri"/>
      <family val="2"/>
      <scheme val="minor"/>
    </font>
    <font>
      <sz val="9"/>
      <color indexed="6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8"/>
      <color theme="3" tint="-0.249977111117893"/>
      <name val="Calibri"/>
      <family val="2"/>
      <scheme val="minor"/>
    </font>
    <font>
      <sz val="8"/>
      <color theme="3" tint="-0.249977111117893"/>
      <name val="Calibri"/>
      <family val="2"/>
      <scheme val="minor"/>
    </font>
    <font>
      <sz val="10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8"/>
      <color rgb="FF000000"/>
      <name val="Calibri"/>
      <family val="2"/>
      <scheme val="minor"/>
    </font>
    <font>
      <sz val="10"/>
      <name val="Arial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b/>
      <sz val="7"/>
      <name val="Arial"/>
      <family val="2"/>
    </font>
    <font>
      <b/>
      <sz val="7"/>
      <color indexed="8"/>
      <name val="Arial"/>
      <family val="2"/>
    </font>
    <font>
      <sz val="7"/>
      <name val="Arial"/>
      <family val="2"/>
    </font>
    <font>
      <b/>
      <sz val="10"/>
      <name val="Arial"/>
      <family val="2"/>
    </font>
    <font>
      <sz val="7"/>
      <color rgb="FF0D0D0D"/>
      <name val="Arial"/>
      <family val="2"/>
    </font>
    <font>
      <sz val="8"/>
      <color indexed="63"/>
      <name val="Arial"/>
      <family val="2"/>
    </font>
    <font>
      <b/>
      <sz val="8"/>
      <color indexed="63"/>
      <name val="Arial"/>
      <family val="2"/>
    </font>
    <font>
      <sz val="8"/>
      <color theme="4" tint="-0.499984740745262"/>
      <name val="Calibri"/>
      <family val="2"/>
      <scheme val="minor"/>
    </font>
    <font>
      <sz val="9"/>
      <name val="Arial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rgb="FF0D0D0D"/>
      <name val="Calibri"/>
      <family val="2"/>
      <scheme val="minor"/>
    </font>
    <font>
      <b/>
      <sz val="8"/>
      <color rgb="FFFFFFFF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vertAlign val="superscript"/>
      <sz val="10"/>
      <color indexed="9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rgb="FF0D0D0D"/>
      <name val="Calibri"/>
      <family val="2"/>
      <scheme val="minor"/>
    </font>
    <font>
      <vertAlign val="superscript"/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6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indexed="9"/>
      <name val="Arial"/>
      <family val="2"/>
    </font>
    <font>
      <u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mediumGray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rgb="FF000000"/>
      </patternFill>
    </fill>
  </fills>
  <borders count="1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 style="hair">
        <color theme="0" tint="-0.14996795556505021"/>
      </left>
      <right/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thin">
        <color indexed="9"/>
      </bottom>
      <diagonal/>
    </border>
    <border>
      <left/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 style="thin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64"/>
      </right>
      <top style="thin">
        <color indexed="9"/>
      </top>
      <bottom/>
      <diagonal/>
    </border>
    <border>
      <left style="thin">
        <color indexed="64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 style="hair">
        <color theme="0" tint="-0.14996795556505021"/>
      </left>
      <right style="thin">
        <color indexed="64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64"/>
      </left>
      <right style="hair">
        <color theme="0" tint="-0.14996795556505021"/>
      </right>
      <top style="hair">
        <color theme="0" tint="-0.14996795556505021"/>
      </top>
      <bottom style="thin">
        <color indexed="64"/>
      </bottom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thin">
        <color indexed="64"/>
      </bottom>
      <diagonal/>
    </border>
    <border>
      <left style="hair">
        <color theme="0" tint="-0.14996795556505021"/>
      </left>
      <right style="thin">
        <color indexed="64"/>
      </right>
      <top style="hair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 style="thin">
        <color indexed="9"/>
      </left>
      <right/>
      <top style="thin">
        <color indexed="64"/>
      </top>
      <bottom style="thin">
        <color theme="0"/>
      </bottom>
      <diagonal/>
    </border>
    <border>
      <left/>
      <right style="thin">
        <color indexed="9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rgb="FFFFFFFF"/>
      </left>
      <right/>
      <top style="thin">
        <color indexed="64"/>
      </top>
      <bottom style="thin">
        <color indexed="9"/>
      </bottom>
      <diagonal/>
    </border>
    <border>
      <left/>
      <right style="thin">
        <color rgb="FFFFFFFF"/>
      </right>
      <top style="thin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14996795556505021"/>
      </bottom>
      <diagonal/>
    </border>
    <border>
      <left style="thin">
        <color indexed="64"/>
      </left>
      <right style="thin">
        <color indexed="64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64"/>
      </left>
      <right style="thin">
        <color indexed="64"/>
      </right>
      <top style="hair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14996795556505021"/>
      </top>
      <bottom/>
      <diagonal/>
    </border>
    <border>
      <left style="hair">
        <color theme="0" tint="-0.14996795556505021"/>
      </left>
      <right/>
      <top style="hair">
        <color theme="0" tint="-0.14996795556505021"/>
      </top>
      <bottom style="thin">
        <color indexed="64"/>
      </bottom>
      <diagonal/>
    </border>
    <border>
      <left style="thin">
        <color rgb="FFFFFFFF"/>
      </left>
      <right/>
      <top style="thin">
        <color indexed="64"/>
      </top>
      <bottom style="thin">
        <color rgb="FFFFFFFF"/>
      </bottom>
      <diagonal/>
    </border>
    <border>
      <left/>
      <right style="thin">
        <color rgb="FFFFFFFF"/>
      </right>
      <top style="thin">
        <color indexed="64"/>
      </top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 style="thin">
        <color rgb="FFFFFFFF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9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auto="1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theme="1"/>
      </left>
      <right style="dotted">
        <color theme="1"/>
      </right>
      <top style="dotted">
        <color theme="1"/>
      </top>
      <bottom style="dotted">
        <color theme="1"/>
      </bottom>
      <diagonal/>
    </border>
    <border>
      <left style="dotted">
        <color theme="1"/>
      </left>
      <right style="dotted">
        <color theme="1"/>
      </right>
      <top style="dotted">
        <color theme="1"/>
      </top>
      <bottom style="dotted">
        <color theme="1"/>
      </bottom>
      <diagonal/>
    </border>
    <border>
      <left style="thin">
        <color theme="1"/>
      </left>
      <right style="dotted">
        <color theme="1"/>
      </right>
      <top style="dotted">
        <color theme="1"/>
      </top>
      <bottom style="thin">
        <color theme="1"/>
      </bottom>
      <diagonal/>
    </border>
    <border>
      <left style="dotted">
        <color theme="1"/>
      </left>
      <right style="dotted">
        <color theme="1"/>
      </right>
      <top style="dotted">
        <color theme="1"/>
      </top>
      <bottom style="thin">
        <color theme="1"/>
      </bottom>
      <diagonal/>
    </border>
    <border>
      <left style="hair">
        <color theme="0"/>
      </left>
      <right/>
      <top style="hair">
        <color theme="0"/>
      </top>
      <bottom style="hair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thin">
        <color theme="0"/>
      </left>
      <right style="dotted">
        <color theme="0"/>
      </right>
      <top style="thin">
        <color theme="0"/>
      </top>
      <bottom style="dotted">
        <color theme="0"/>
      </bottom>
      <diagonal/>
    </border>
    <border>
      <left style="dotted">
        <color theme="0"/>
      </left>
      <right style="dotted">
        <color theme="0"/>
      </right>
      <top style="thin">
        <color theme="0"/>
      </top>
      <bottom style="dotted">
        <color theme="0"/>
      </bottom>
      <diagonal/>
    </border>
    <border>
      <left style="dotted">
        <color theme="0"/>
      </left>
      <right/>
      <top style="thin">
        <color theme="0"/>
      </top>
      <bottom style="dotted">
        <color theme="0"/>
      </bottom>
      <diagonal/>
    </border>
    <border>
      <left style="thin">
        <color theme="0"/>
      </left>
      <right style="dotted">
        <color theme="0"/>
      </right>
      <top style="dotted">
        <color theme="0"/>
      </top>
      <bottom style="thin">
        <color theme="0"/>
      </bottom>
      <diagonal/>
    </border>
    <border>
      <left style="dotted">
        <color theme="0"/>
      </left>
      <right style="dotted">
        <color theme="0"/>
      </right>
      <top style="dotted">
        <color theme="0"/>
      </top>
      <bottom style="thin">
        <color theme="0"/>
      </bottom>
      <diagonal/>
    </border>
    <border>
      <left style="dotted">
        <color theme="0"/>
      </left>
      <right/>
      <top style="dotted">
        <color theme="0"/>
      </top>
      <bottom style="thin">
        <color theme="0"/>
      </bottom>
      <diagonal/>
    </border>
    <border>
      <left style="dotted">
        <color theme="0"/>
      </left>
      <right style="dotted">
        <color theme="0"/>
      </right>
      <top/>
      <bottom style="dotted">
        <color theme="0"/>
      </bottom>
      <diagonal/>
    </border>
    <border>
      <left style="dotted">
        <color theme="0"/>
      </left>
      <right/>
      <top/>
      <bottom style="dotted">
        <color theme="0"/>
      </bottom>
      <diagonal/>
    </border>
    <border>
      <left style="dotted">
        <color theme="0"/>
      </left>
      <right style="dotted">
        <color theme="0"/>
      </right>
      <top style="dotted">
        <color theme="0"/>
      </top>
      <bottom/>
      <diagonal/>
    </border>
    <border>
      <left style="dotted">
        <color theme="0"/>
      </left>
      <right/>
      <top style="dotted">
        <color theme="0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theme="1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theme="1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thin">
        <color auto="1"/>
      </right>
      <top style="dotted">
        <color indexed="64"/>
      </top>
      <bottom/>
      <diagonal/>
    </border>
    <border>
      <left/>
      <right style="thin">
        <color theme="1"/>
      </right>
      <top style="dotted">
        <color theme="1"/>
      </top>
      <bottom style="dotted">
        <color theme="1"/>
      </bottom>
      <diagonal/>
    </border>
    <border>
      <left/>
      <right style="thin">
        <color theme="1"/>
      </right>
      <top style="dotted">
        <color theme="1"/>
      </top>
      <bottom style="thin">
        <color theme="1"/>
      </bottom>
      <diagonal/>
    </border>
    <border>
      <left style="thin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ashed">
        <color indexed="64"/>
      </right>
      <top style="dotted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ashed">
        <color theme="0"/>
      </right>
      <top style="thin">
        <color indexed="64"/>
      </top>
      <bottom style="dashed">
        <color theme="0"/>
      </bottom>
      <diagonal/>
    </border>
    <border>
      <left style="dashed">
        <color theme="0"/>
      </left>
      <right style="dashed">
        <color theme="0"/>
      </right>
      <top style="thin">
        <color indexed="64"/>
      </top>
      <bottom style="dashed">
        <color theme="0"/>
      </bottom>
      <diagonal/>
    </border>
    <border>
      <left style="dashed">
        <color theme="0"/>
      </left>
      <right style="thin">
        <color indexed="64"/>
      </right>
      <top style="thin">
        <color indexed="64"/>
      </top>
      <bottom style="dashed">
        <color theme="0"/>
      </bottom>
      <diagonal/>
    </border>
    <border>
      <left style="thin">
        <color indexed="64"/>
      </left>
      <right style="dashed">
        <color theme="0"/>
      </right>
      <top style="dashed">
        <color theme="0"/>
      </top>
      <bottom style="dotted">
        <color indexed="64"/>
      </bottom>
      <diagonal/>
    </border>
    <border>
      <left style="dashed">
        <color theme="0"/>
      </left>
      <right style="dashed">
        <color theme="0"/>
      </right>
      <top style="dashed">
        <color theme="0"/>
      </top>
      <bottom style="dotted">
        <color indexed="64"/>
      </bottom>
      <diagonal/>
    </border>
    <border>
      <left style="dashed">
        <color theme="0"/>
      </left>
      <right style="thin">
        <color indexed="64"/>
      </right>
      <top style="dashed">
        <color theme="0"/>
      </top>
      <bottom style="dotted">
        <color indexed="64"/>
      </bottom>
      <diagonal/>
    </border>
    <border>
      <left style="thin">
        <color theme="1"/>
      </left>
      <right style="dashed">
        <color theme="0"/>
      </right>
      <top style="thin">
        <color theme="1"/>
      </top>
      <bottom style="dashed">
        <color theme="0"/>
      </bottom>
      <diagonal/>
    </border>
    <border>
      <left style="dashed">
        <color theme="0"/>
      </left>
      <right style="dashed">
        <color theme="0"/>
      </right>
      <top style="thin">
        <color theme="1"/>
      </top>
      <bottom style="dashed">
        <color theme="0"/>
      </bottom>
      <diagonal/>
    </border>
    <border>
      <left style="dashed">
        <color theme="0"/>
      </left>
      <right style="thin">
        <color theme="1"/>
      </right>
      <top style="thin">
        <color theme="1"/>
      </top>
      <bottom style="dashed">
        <color theme="0"/>
      </bottom>
      <diagonal/>
    </border>
    <border>
      <left style="thin">
        <color theme="1"/>
      </left>
      <right style="dashed">
        <color theme="0"/>
      </right>
      <top style="dashed">
        <color theme="0"/>
      </top>
      <bottom style="dotted">
        <color theme="1"/>
      </bottom>
      <diagonal/>
    </border>
    <border>
      <left style="dashed">
        <color theme="0"/>
      </left>
      <right style="dashed">
        <color theme="0"/>
      </right>
      <top style="dashed">
        <color theme="0"/>
      </top>
      <bottom style="dotted">
        <color theme="1"/>
      </bottom>
      <diagonal/>
    </border>
    <border>
      <left style="dashed">
        <color theme="0"/>
      </left>
      <right style="thin">
        <color theme="1"/>
      </right>
      <top style="dashed">
        <color theme="0"/>
      </top>
      <bottom style="dotted">
        <color theme="1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</borders>
  <cellStyleXfs count="281">
    <xf numFmtId="0" fontId="0" fillId="0" borderId="0"/>
    <xf numFmtId="0" fontId="2" fillId="0" borderId="0"/>
    <xf numFmtId="0" fontId="8" fillId="0" borderId="0"/>
    <xf numFmtId="0" fontId="2" fillId="0" borderId="0"/>
    <xf numFmtId="0" fontId="4" fillId="0" borderId="1" applyNumberFormat="0" applyBorder="0" applyProtection="0">
      <alignment horizont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 applyFill="0" applyBorder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2" borderId="2" applyNumberFormat="0" applyBorder="0" applyProtection="0">
      <alignment horizontal="center"/>
    </xf>
    <xf numFmtId="9" fontId="2" fillId="0" borderId="0" applyFont="0" applyFill="0" applyBorder="0" applyAlignment="0" applyProtection="0"/>
    <xf numFmtId="0" fontId="7" fillId="0" borderId="0" applyNumberFormat="0" applyFill="0" applyProtection="0"/>
    <xf numFmtId="0" fontId="4" fillId="0" borderId="0" applyNumberFormat="0" applyFill="0" applyBorder="0" applyProtection="0">
      <alignment horizontal="lef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73" fillId="0" borderId="0" applyNumberFormat="0" applyFill="0" applyBorder="0" applyAlignment="0" applyProtection="0"/>
  </cellStyleXfs>
  <cellXfs count="651">
    <xf numFmtId="0" fontId="0" fillId="0" borderId="0" xfId="0"/>
    <xf numFmtId="0" fontId="18" fillId="0" borderId="0" xfId="0" applyFont="1"/>
    <xf numFmtId="0" fontId="11" fillId="0" borderId="0" xfId="0" applyFont="1"/>
    <xf numFmtId="166" fontId="11" fillId="0" borderId="0" xfId="0" applyNumberFormat="1" applyFont="1"/>
    <xf numFmtId="0" fontId="14" fillId="0" borderId="0" xfId="0" applyFont="1"/>
    <xf numFmtId="49" fontId="11" fillId="0" borderId="0" xfId="0" applyNumberFormat="1" applyFont="1"/>
    <xf numFmtId="166" fontId="14" fillId="0" borderId="0" xfId="0" applyNumberFormat="1" applyFont="1"/>
    <xf numFmtId="0" fontId="19" fillId="0" borderId="0" xfId="0" applyFont="1"/>
    <xf numFmtId="0" fontId="27" fillId="0" borderId="0" xfId="0" applyFont="1"/>
    <xf numFmtId="10" fontId="27" fillId="0" borderId="0" xfId="0" applyNumberFormat="1" applyFont="1"/>
    <xf numFmtId="10" fontId="11" fillId="0" borderId="0" xfId="0" applyNumberFormat="1" applyFont="1"/>
    <xf numFmtId="3" fontId="18" fillId="0" borderId="0" xfId="0" applyNumberFormat="1" applyFont="1"/>
    <xf numFmtId="0" fontId="28" fillId="0" borderId="0" xfId="0" applyFont="1"/>
    <xf numFmtId="3" fontId="0" fillId="0" borderId="0" xfId="0" applyNumberFormat="1"/>
    <xf numFmtId="166" fontId="18" fillId="0" borderId="0" xfId="0" applyNumberFormat="1" applyFont="1"/>
    <xf numFmtId="0" fontId="0" fillId="4" borderId="0" xfId="0" applyFill="1"/>
    <xf numFmtId="10" fontId="18" fillId="0" borderId="0" xfId="0" applyNumberFormat="1" applyFont="1"/>
    <xf numFmtId="0" fontId="24" fillId="0" borderId="0" xfId="0" applyFont="1"/>
    <xf numFmtId="166" fontId="18" fillId="0" borderId="0" xfId="0" applyNumberFormat="1" applyFont="1" applyAlignment="1">
      <alignment horizontal="center"/>
    </xf>
    <xf numFmtId="166" fontId="24" fillId="0" borderId="0" xfId="0" applyNumberFormat="1" applyFont="1"/>
    <xf numFmtId="10" fontId="26" fillId="0" borderId="0" xfId="0" applyNumberFormat="1" applyFont="1"/>
    <xf numFmtId="0" fontId="30" fillId="4" borderId="0" xfId="0" applyFont="1" applyFill="1"/>
    <xf numFmtId="0" fontId="28" fillId="4" borderId="0" xfId="0" applyFont="1" applyFill="1"/>
    <xf numFmtId="0" fontId="12" fillId="4" borderId="5" xfId="0" applyFont="1" applyFill="1" applyBorder="1"/>
    <xf numFmtId="0" fontId="31" fillId="4" borderId="6" xfId="0" applyFont="1" applyFill="1" applyBorder="1" applyAlignment="1">
      <alignment horizontal="center"/>
    </xf>
    <xf numFmtId="164" fontId="33" fillId="4" borderId="6" xfId="0" applyNumberFormat="1" applyFont="1" applyFill="1" applyBorder="1" applyAlignment="1">
      <alignment horizontal="right"/>
    </xf>
    <xf numFmtId="164" fontId="33" fillId="4" borderId="6" xfId="0" applyNumberFormat="1" applyFont="1" applyFill="1" applyBorder="1"/>
    <xf numFmtId="164" fontId="33" fillId="4" borderId="6" xfId="0" applyNumberFormat="1" applyFont="1" applyFill="1" applyBorder="1" applyAlignment="1">
      <alignment vertical="center"/>
    </xf>
    <xf numFmtId="164" fontId="33" fillId="4" borderId="6" xfId="119" applyNumberFormat="1" applyFont="1" applyFill="1" applyBorder="1" applyAlignment="1">
      <alignment vertical="center"/>
    </xf>
    <xf numFmtId="164" fontId="33" fillId="0" borderId="6" xfId="119" applyNumberFormat="1" applyFont="1" applyFill="1" applyBorder="1" applyAlignment="1">
      <alignment vertical="center"/>
    </xf>
    <xf numFmtId="0" fontId="13" fillId="4" borderId="7" xfId="0" applyFont="1" applyFill="1" applyBorder="1"/>
    <xf numFmtId="0" fontId="31" fillId="4" borderId="3" xfId="0" applyFont="1" applyFill="1" applyBorder="1" applyAlignment="1">
      <alignment horizontal="center"/>
    </xf>
    <xf numFmtId="164" fontId="31" fillId="4" borderId="3" xfId="0" applyNumberFormat="1" applyFont="1" applyFill="1" applyBorder="1" applyAlignment="1">
      <alignment horizontal="right"/>
    </xf>
    <xf numFmtId="164" fontId="31" fillId="4" borderId="3" xfId="0" applyNumberFormat="1" applyFont="1" applyFill="1" applyBorder="1"/>
    <xf numFmtId="164" fontId="31" fillId="4" borderId="3" xfId="0" applyNumberFormat="1" applyFont="1" applyFill="1" applyBorder="1" applyAlignment="1">
      <alignment vertical="center"/>
    </xf>
    <xf numFmtId="164" fontId="31" fillId="4" borderId="3" xfId="119" applyNumberFormat="1" applyFont="1" applyFill="1" applyBorder="1" applyAlignment="1">
      <alignment vertical="center"/>
    </xf>
    <xf numFmtId="164" fontId="31" fillId="0" borderId="3" xfId="119" applyNumberFormat="1" applyFont="1" applyFill="1" applyBorder="1" applyAlignment="1">
      <alignment vertical="center"/>
    </xf>
    <xf numFmtId="49" fontId="31" fillId="4" borderId="3" xfId="0" quotePrefix="1" applyNumberFormat="1" applyFont="1" applyFill="1" applyBorder="1" applyAlignment="1">
      <alignment horizontal="center"/>
    </xf>
    <xf numFmtId="165" fontId="31" fillId="4" borderId="3" xfId="0" applyNumberFormat="1" applyFont="1" applyFill="1" applyBorder="1"/>
    <xf numFmtId="165" fontId="31" fillId="4" borderId="3" xfId="0" applyNumberFormat="1" applyFont="1" applyFill="1" applyBorder="1" applyAlignment="1">
      <alignment vertical="center"/>
    </xf>
    <xf numFmtId="165" fontId="31" fillId="4" borderId="3" xfId="119" applyNumberFormat="1" applyFont="1" applyFill="1" applyBorder="1" applyAlignment="1">
      <alignment vertical="center"/>
    </xf>
    <xf numFmtId="165" fontId="31" fillId="0" borderId="3" xfId="119" applyNumberFormat="1" applyFont="1" applyFill="1" applyBorder="1" applyAlignment="1">
      <alignment vertical="center"/>
    </xf>
    <xf numFmtId="1" fontId="36" fillId="0" borderId="0" xfId="28" applyNumberFormat="1" applyFont="1" applyFill="1" applyBorder="1" applyAlignment="1">
      <alignment horizontal="center" vertical="center"/>
    </xf>
    <xf numFmtId="0" fontId="38" fillId="4" borderId="0" xfId="119" applyFont="1" applyFill="1" applyBorder="1" applyAlignment="1">
      <alignment horizontal="left" vertical="center"/>
    </xf>
    <xf numFmtId="164" fontId="38" fillId="4" borderId="0" xfId="0" applyNumberFormat="1" applyFont="1" applyFill="1" applyBorder="1" applyAlignment="1">
      <alignment horizontal="right"/>
    </xf>
    <xf numFmtId="0" fontId="2" fillId="0" borderId="0" xfId="18"/>
    <xf numFmtId="0" fontId="39" fillId="0" borderId="0" xfId="18" applyFont="1" applyFill="1"/>
    <xf numFmtId="0" fontId="40" fillId="0" borderId="9" xfId="18" applyFont="1" applyFill="1" applyBorder="1" applyAlignment="1">
      <alignment horizontal="center" vertical="center"/>
    </xf>
    <xf numFmtId="0" fontId="40" fillId="0" borderId="9" xfId="18" applyFont="1" applyFill="1" applyBorder="1" applyAlignment="1">
      <alignment horizontal="center" vertical="center" wrapText="1"/>
    </xf>
    <xf numFmtId="0" fontId="41" fillId="0" borderId="9" xfId="18" applyFont="1" applyFill="1" applyBorder="1" applyAlignment="1">
      <alignment horizontal="center" vertical="center"/>
    </xf>
    <xf numFmtId="0" fontId="39" fillId="0" borderId="0" xfId="18" applyFont="1"/>
    <xf numFmtId="0" fontId="39" fillId="0" borderId="0" xfId="18" applyFont="1" applyFill="1" applyBorder="1" applyAlignment="1">
      <alignment horizontal="right" vertical="top"/>
    </xf>
    <xf numFmtId="0" fontId="42" fillId="0" borderId="0" xfId="18" applyFont="1"/>
    <xf numFmtId="0" fontId="43" fillId="0" borderId="0" xfId="18" applyFont="1"/>
    <xf numFmtId="0" fontId="41" fillId="0" borderId="0" xfId="18" applyFont="1" applyFill="1"/>
    <xf numFmtId="0" fontId="41" fillId="0" borderId="0" xfId="18" applyFont="1" applyFill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indent="2"/>
    </xf>
    <xf numFmtId="0" fontId="0" fillId="0" borderId="0" xfId="0" applyAlignment="1">
      <alignment horizontal="left" vertical="center" indent="3"/>
    </xf>
    <xf numFmtId="0" fontId="0" fillId="0" borderId="0" xfId="0" applyAlignment="1">
      <alignment horizontal="left" vertical="center" indent="4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 indent="2"/>
    </xf>
    <xf numFmtId="0" fontId="28" fillId="0" borderId="0" xfId="0" applyFont="1" applyAlignment="1">
      <alignment horizontal="left" vertical="center" indent="2"/>
    </xf>
    <xf numFmtId="0" fontId="18" fillId="0" borderId="0" xfId="0" applyFont="1" applyBorder="1"/>
    <xf numFmtId="3" fontId="18" fillId="0" borderId="0" xfId="0" applyNumberFormat="1" applyFont="1" applyBorder="1"/>
    <xf numFmtId="0" fontId="0" fillId="0" borderId="0" xfId="0" applyAlignment="1">
      <alignment horizontal="right"/>
    </xf>
    <xf numFmtId="0" fontId="18" fillId="0" borderId="0" xfId="0" applyFont="1" applyAlignment="1"/>
    <xf numFmtId="0" fontId="37" fillId="0" borderId="0" xfId="0" applyFont="1" applyAlignment="1">
      <alignment horizontal="right"/>
    </xf>
    <xf numFmtId="0" fontId="0" fillId="0" borderId="0" xfId="0" applyAlignment="1">
      <alignment vertical="top" wrapText="1"/>
    </xf>
    <xf numFmtId="164" fontId="33" fillId="4" borderId="46" xfId="119" applyNumberFormat="1" applyFont="1" applyFill="1" applyBorder="1" applyAlignment="1">
      <alignment vertical="center"/>
    </xf>
    <xf numFmtId="0" fontId="0" fillId="0" borderId="0" xfId="0" applyFill="1"/>
    <xf numFmtId="0" fontId="38" fillId="0" borderId="0" xfId="119" applyFont="1" applyFill="1" applyBorder="1" applyAlignment="1">
      <alignment horizontal="center" vertical="center"/>
    </xf>
    <xf numFmtId="164" fontId="38" fillId="0" borderId="0" xfId="0" applyNumberFormat="1" applyFont="1" applyFill="1" applyBorder="1" applyAlignment="1">
      <alignment horizontal="right"/>
    </xf>
    <xf numFmtId="0" fontId="41" fillId="0" borderId="0" xfId="18" applyFont="1" applyFill="1" applyBorder="1" applyAlignment="1">
      <alignment horizontal="center" vertical="center"/>
    </xf>
    <xf numFmtId="0" fontId="0" fillId="0" borderId="0" xfId="0" applyFill="1" applyBorder="1"/>
    <xf numFmtId="3" fontId="18" fillId="0" borderId="0" xfId="0" applyNumberFormat="1" applyFont="1" applyBorder="1" applyAlignment="1">
      <alignment horizontal="right" vertical="center"/>
    </xf>
    <xf numFmtId="3" fontId="18" fillId="0" borderId="0" xfId="0" applyNumberFormat="1" applyFont="1" applyFill="1" applyBorder="1" applyAlignment="1">
      <alignment horizontal="right" vertical="center"/>
    </xf>
    <xf numFmtId="3" fontId="0" fillId="0" borderId="0" xfId="0" applyNumberFormat="1" applyBorder="1"/>
    <xf numFmtId="0" fontId="0" fillId="0" borderId="0" xfId="0" applyBorder="1"/>
    <xf numFmtId="3" fontId="0" fillId="0" borderId="0" xfId="0" applyNumberFormat="1" applyFill="1" applyBorder="1"/>
    <xf numFmtId="0" fontId="18" fillId="0" borderId="0" xfId="0" applyFont="1" applyBorder="1" applyAlignment="1"/>
    <xf numFmtId="166" fontId="11" fillId="0" borderId="0" xfId="0" applyNumberFormat="1" applyFont="1" applyBorder="1"/>
    <xf numFmtId="166" fontId="14" fillId="0" borderId="0" xfId="0" applyNumberFormat="1" applyFont="1" applyBorder="1"/>
    <xf numFmtId="10" fontId="27" fillId="0" borderId="0" xfId="0" applyNumberFormat="1" applyFont="1" applyBorder="1"/>
    <xf numFmtId="0" fontId="11" fillId="0" borderId="0" xfId="0" applyFont="1" applyBorder="1"/>
    <xf numFmtId="0" fontId="14" fillId="0" borderId="0" xfId="0" applyFont="1" applyBorder="1"/>
    <xf numFmtId="0" fontId="27" fillId="0" borderId="0" xfId="0" applyFont="1" applyBorder="1"/>
    <xf numFmtId="10" fontId="11" fillId="0" borderId="0" xfId="0" applyNumberFormat="1" applyFont="1" applyBorder="1"/>
    <xf numFmtId="166" fontId="0" fillId="0" borderId="0" xfId="0" applyNumberFormat="1" applyBorder="1"/>
    <xf numFmtId="0" fontId="20" fillId="0" borderId="0" xfId="0" applyFont="1" applyFill="1" applyBorder="1" applyAlignment="1">
      <alignment horizontal="center" vertical="center" wrapText="1"/>
    </xf>
    <xf numFmtId="0" fontId="22" fillId="0" borderId="0" xfId="118" applyFont="1" applyFill="1" applyBorder="1" applyAlignment="1">
      <alignment horizontal="center" vertical="center" wrapText="1"/>
    </xf>
    <xf numFmtId="0" fontId="47" fillId="0" borderId="0" xfId="0" applyFont="1"/>
    <xf numFmtId="0" fontId="47" fillId="0" borderId="0" xfId="0" applyFont="1" applyFill="1" applyBorder="1"/>
    <xf numFmtId="164" fontId="50" fillId="0" borderId="0" xfId="18" applyNumberFormat="1" applyFont="1" applyFill="1" applyBorder="1" applyAlignment="1">
      <alignment vertical="center"/>
    </xf>
    <xf numFmtId="0" fontId="34" fillId="0" borderId="0" xfId="18" applyFont="1" applyFill="1" applyBorder="1" applyAlignment="1">
      <alignment vertical="center"/>
    </xf>
    <xf numFmtId="49" fontId="34" fillId="0" borderId="0" xfId="18" quotePrefix="1" applyNumberFormat="1" applyFont="1" applyFill="1" applyBorder="1" applyAlignment="1">
      <alignment horizontal="center" vertical="center"/>
    </xf>
    <xf numFmtId="0" fontId="49" fillId="0" borderId="0" xfId="18" applyFont="1" applyFill="1" applyBorder="1" applyAlignment="1">
      <alignment horizontal="center" vertical="center"/>
    </xf>
    <xf numFmtId="0" fontId="50" fillId="0" borderId="0" xfId="18" applyFont="1" applyFill="1" applyBorder="1" applyAlignment="1">
      <alignment horizontal="left" vertical="center"/>
    </xf>
    <xf numFmtId="171" fontId="34" fillId="0" borderId="0" xfId="18" applyNumberFormat="1" applyFont="1" applyFill="1" applyBorder="1" applyAlignment="1">
      <alignment vertical="center"/>
    </xf>
    <xf numFmtId="164" fontId="31" fillId="0" borderId="47" xfId="18" applyNumberFormat="1" applyFont="1" applyFill="1" applyBorder="1" applyAlignment="1">
      <alignment vertical="center"/>
    </xf>
    <xf numFmtId="165" fontId="31" fillId="0" borderId="47" xfId="18" applyNumberFormat="1" applyFont="1" applyFill="1" applyBorder="1" applyAlignment="1">
      <alignment vertical="center"/>
    </xf>
    <xf numFmtId="0" fontId="49" fillId="0" borderId="0" xfId="149" applyFont="1" applyFill="1" applyBorder="1" applyAlignment="1">
      <alignment horizontal="left" vertical="center" indent="1"/>
    </xf>
    <xf numFmtId="169" fontId="49" fillId="0" borderId="0" xfId="18" applyNumberFormat="1" applyFont="1" applyFill="1" applyBorder="1" applyAlignment="1">
      <alignment horizontal="right"/>
    </xf>
    <xf numFmtId="169" fontId="49" fillId="0" borderId="0" xfId="18" applyNumberFormat="1" applyFont="1" applyFill="1" applyBorder="1" applyAlignment="1"/>
    <xf numFmtId="0" fontId="51" fillId="0" borderId="0" xfId="149" applyFont="1" applyFill="1" applyBorder="1" applyAlignment="1">
      <alignment horizontal="left" vertical="center" indent="2"/>
    </xf>
    <xf numFmtId="169" fontId="51" fillId="0" borderId="0" xfId="18" applyNumberFormat="1" applyFont="1" applyFill="1" applyBorder="1" applyAlignment="1">
      <alignment horizontal="right"/>
    </xf>
    <xf numFmtId="170" fontId="51" fillId="0" borderId="0" xfId="149" applyNumberFormat="1" applyFont="1" applyFill="1" applyBorder="1" applyAlignment="1">
      <alignment horizontal="left" vertical="center" indent="3"/>
    </xf>
    <xf numFmtId="0" fontId="51" fillId="0" borderId="0" xfId="149" applyFont="1" applyFill="1" applyBorder="1" applyAlignment="1">
      <alignment horizontal="left" vertical="center" indent="4"/>
    </xf>
    <xf numFmtId="3" fontId="53" fillId="0" borderId="0" xfId="272" applyNumberFormat="1" applyFont="1" applyFill="1" applyBorder="1" applyAlignment="1">
      <alignment horizontal="right" vertical="center"/>
    </xf>
    <xf numFmtId="0" fontId="49" fillId="0" borderId="0" xfId="18" applyFont="1" applyFill="1" applyBorder="1" applyAlignment="1">
      <alignment horizontal="right" vertical="top" wrapText="1"/>
    </xf>
    <xf numFmtId="0" fontId="49" fillId="0" borderId="0" xfId="18" applyFont="1" applyFill="1" applyBorder="1" applyAlignment="1">
      <alignment horizontal="left" wrapText="1"/>
    </xf>
    <xf numFmtId="0" fontId="2" fillId="0" borderId="0" xfId="18" applyFill="1"/>
    <xf numFmtId="0" fontId="2" fillId="0" borderId="0" xfId="18" applyFill="1" applyBorder="1"/>
    <xf numFmtId="1" fontId="51" fillId="0" borderId="0" xfId="105" applyNumberFormat="1" applyFont="1" applyFill="1" applyBorder="1" applyAlignment="1"/>
    <xf numFmtId="0" fontId="41" fillId="0" borderId="49" xfId="18" applyFont="1" applyFill="1" applyBorder="1" applyAlignment="1">
      <alignment horizontal="center" vertical="center"/>
    </xf>
    <xf numFmtId="0" fontId="50" fillId="0" borderId="0" xfId="18" applyFont="1" applyFill="1" applyBorder="1" applyAlignment="1">
      <alignment horizontal="center" vertical="center"/>
    </xf>
    <xf numFmtId="0" fontId="0" fillId="0" borderId="0" xfId="0" applyAlignment="1"/>
    <xf numFmtId="0" fontId="34" fillId="0" borderId="0" xfId="18" quotePrefix="1" applyFont="1" applyFill="1" applyBorder="1" applyAlignment="1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20" fillId="0" borderId="0" xfId="18" applyFont="1" applyFill="1" applyBorder="1" applyAlignment="1">
      <alignment vertical="center" wrapText="1"/>
    </xf>
    <xf numFmtId="0" fontId="20" fillId="0" borderId="0" xfId="18" applyFont="1" applyFill="1" applyBorder="1" applyAlignment="1">
      <alignment horizontal="center" vertical="center"/>
    </xf>
    <xf numFmtId="0" fontId="48" fillId="0" borderId="0" xfId="0" applyFont="1"/>
    <xf numFmtId="0" fontId="56" fillId="0" borderId="9" xfId="18" applyFont="1" applyFill="1" applyBorder="1" applyAlignment="1">
      <alignment horizontal="center"/>
    </xf>
    <xf numFmtId="0" fontId="56" fillId="0" borderId="49" xfId="18" applyFont="1" applyFill="1" applyBorder="1" applyAlignment="1">
      <alignment horizontal="center"/>
    </xf>
    <xf numFmtId="0" fontId="56" fillId="0" borderId="9" xfId="18" applyFont="1" applyFill="1" applyBorder="1" applyAlignment="1">
      <alignment horizontal="center" vertical="center"/>
    </xf>
    <xf numFmtId="0" fontId="56" fillId="0" borderId="49" xfId="18" applyFont="1" applyFill="1" applyBorder="1" applyAlignment="1">
      <alignment horizontal="center" vertical="center"/>
    </xf>
    <xf numFmtId="165" fontId="41" fillId="0" borderId="9" xfId="18" applyNumberFormat="1" applyFont="1" applyFill="1" applyBorder="1" applyAlignment="1">
      <alignment horizontal="center" vertical="center"/>
    </xf>
    <xf numFmtId="165" fontId="41" fillId="0" borderId="50" xfId="18" applyNumberFormat="1" applyFont="1" applyFill="1" applyBorder="1" applyAlignment="1">
      <alignment horizontal="center" vertical="center"/>
    </xf>
    <xf numFmtId="165" fontId="56" fillId="0" borderId="9" xfId="0" applyNumberFormat="1" applyFont="1" applyFill="1" applyBorder="1" applyAlignment="1">
      <alignment horizontal="center" vertical="center"/>
    </xf>
    <xf numFmtId="43" fontId="18" fillId="0" borderId="0" xfId="275" applyFont="1" applyFill="1" applyBorder="1" applyAlignment="1">
      <alignment horizontal="right" vertical="center"/>
    </xf>
    <xf numFmtId="9" fontId="18" fillId="0" borderId="0" xfId="0" applyNumberFormat="1" applyFont="1"/>
    <xf numFmtId="164" fontId="31" fillId="0" borderId="3" xfId="18" applyNumberFormat="1" applyFont="1" applyFill="1" applyBorder="1" applyAlignment="1">
      <alignment vertical="center"/>
    </xf>
    <xf numFmtId="165" fontId="31" fillId="0" borderId="3" xfId="18" applyNumberFormat="1" applyFont="1" applyFill="1" applyBorder="1" applyAlignment="1">
      <alignment vertical="center"/>
    </xf>
    <xf numFmtId="165" fontId="56" fillId="0" borderId="9" xfId="18" applyNumberFormat="1" applyFont="1" applyFill="1" applyBorder="1" applyAlignment="1">
      <alignment horizontal="center"/>
    </xf>
    <xf numFmtId="0" fontId="55" fillId="0" borderId="0" xfId="0" applyFont="1" applyFill="1" applyBorder="1" applyAlignment="1">
      <alignment horizontal="center" vertical="top" wrapText="1"/>
    </xf>
    <xf numFmtId="0" fontId="54" fillId="0" borderId="0" xfId="0" applyFont="1" applyFill="1" applyBorder="1" applyAlignment="1">
      <alignment horizontal="right" vertical="top"/>
    </xf>
    <xf numFmtId="0" fontId="55" fillId="0" borderId="0" xfId="0" applyFont="1" applyFill="1" applyBorder="1" applyAlignment="1">
      <alignment vertical="top" wrapText="1"/>
    </xf>
    <xf numFmtId="0" fontId="0" fillId="0" borderId="0" xfId="0" applyBorder="1" applyAlignment="1">
      <alignment wrapText="1"/>
    </xf>
    <xf numFmtId="0" fontId="11" fillId="0" borderId="0" xfId="0" applyFont="1" applyFill="1" applyBorder="1"/>
    <xf numFmtId="0" fontId="57" fillId="0" borderId="0" xfId="18" applyFont="1"/>
    <xf numFmtId="165" fontId="41" fillId="0" borderId="0" xfId="18" applyNumberFormat="1" applyFont="1" applyFill="1" applyBorder="1" applyAlignment="1">
      <alignment horizontal="center" vertical="center"/>
    </xf>
    <xf numFmtId="0" fontId="0" fillId="0" borderId="0" xfId="0"/>
    <xf numFmtId="4" fontId="13" fillId="0" borderId="0" xfId="0" applyNumberFormat="1" applyFont="1" applyFill="1" applyBorder="1" applyAlignment="1">
      <alignment horizontal="right"/>
    </xf>
    <xf numFmtId="2" fontId="13" fillId="0" borderId="0" xfId="0" applyNumberFormat="1" applyFont="1" applyFill="1" applyBorder="1" applyAlignment="1">
      <alignment horizontal="right"/>
    </xf>
    <xf numFmtId="164" fontId="11" fillId="0" borderId="0" xfId="0" applyNumberFormat="1" applyFont="1"/>
    <xf numFmtId="164" fontId="0" fillId="0" borderId="0" xfId="0" applyNumberFormat="1" applyFill="1" applyBorder="1" applyAlignment="1"/>
    <xf numFmtId="0" fontId="0" fillId="0" borderId="0" xfId="0" applyBorder="1" applyAlignment="1">
      <alignment vertical="center"/>
    </xf>
    <xf numFmtId="0" fontId="58" fillId="0" borderId="0" xfId="0" applyFont="1" applyAlignment="1"/>
    <xf numFmtId="0" fontId="59" fillId="0" borderId="0" xfId="0" applyFont="1" applyAlignment="1"/>
    <xf numFmtId="0" fontId="58" fillId="0" borderId="0" xfId="0" applyFont="1"/>
    <xf numFmtId="0" fontId="13" fillId="4" borderId="53" xfId="0" applyFont="1" applyFill="1" applyBorder="1"/>
    <xf numFmtId="0" fontId="31" fillId="4" borderId="54" xfId="0" applyFont="1" applyFill="1" applyBorder="1" applyAlignment="1">
      <alignment horizontal="center"/>
    </xf>
    <xf numFmtId="0" fontId="11" fillId="0" borderId="0" xfId="0" applyFont="1" applyFill="1"/>
    <xf numFmtId="0" fontId="14" fillId="0" borderId="0" xfId="0" applyFont="1" applyAlignment="1">
      <alignment horizontal="center"/>
    </xf>
    <xf numFmtId="0" fontId="12" fillId="0" borderId="0" xfId="18" applyFont="1" applyFill="1" applyBorder="1" applyAlignment="1">
      <alignment horizontal="center" vertical="center"/>
    </xf>
    <xf numFmtId="44" fontId="12" fillId="0" borderId="48" xfId="124" applyFont="1" applyFill="1" applyBorder="1" applyAlignment="1">
      <alignment horizontal="center" vertical="center" wrapText="1"/>
    </xf>
    <xf numFmtId="0" fontId="14" fillId="6" borderId="55" xfId="0" applyFont="1" applyFill="1" applyBorder="1" applyAlignment="1">
      <alignment horizontal="center" vertical="center"/>
    </xf>
    <xf numFmtId="0" fontId="14" fillId="6" borderId="56" xfId="0" applyFont="1" applyFill="1" applyBorder="1" applyAlignment="1">
      <alignment horizontal="center" vertical="center"/>
    </xf>
    <xf numFmtId="0" fontId="14" fillId="6" borderId="57" xfId="0" applyFont="1" applyFill="1" applyBorder="1" applyAlignment="1">
      <alignment horizontal="center" vertical="center"/>
    </xf>
    <xf numFmtId="0" fontId="35" fillId="6" borderId="58" xfId="28" applyFont="1" applyFill="1" applyBorder="1" applyAlignment="1">
      <alignment horizontal="center" vertical="center"/>
    </xf>
    <xf numFmtId="1" fontId="11" fillId="0" borderId="0" xfId="0" applyNumberFormat="1" applyFont="1" applyFill="1" applyBorder="1" applyAlignment="1">
      <alignment horizontal="center"/>
    </xf>
    <xf numFmtId="1" fontId="14" fillId="6" borderId="59" xfId="0" applyNumberFormat="1" applyFont="1" applyFill="1" applyBorder="1" applyAlignment="1">
      <alignment horizontal="center"/>
    </xf>
    <xf numFmtId="0" fontId="35" fillId="6" borderId="10" xfId="28" applyFont="1" applyFill="1" applyBorder="1" applyAlignment="1">
      <alignment horizontal="center" vertical="center"/>
    </xf>
    <xf numFmtId="1" fontId="14" fillId="6" borderId="12" xfId="0" applyNumberFormat="1" applyFont="1" applyFill="1" applyBorder="1" applyAlignment="1">
      <alignment horizontal="center"/>
    </xf>
    <xf numFmtId="0" fontId="44" fillId="0" borderId="0" xfId="0" applyFont="1" applyAlignment="1">
      <alignment vertical="center"/>
    </xf>
    <xf numFmtId="0" fontId="61" fillId="0" borderId="0" xfId="18" applyFont="1"/>
    <xf numFmtId="0" fontId="37" fillId="0" borderId="0" xfId="0" applyFont="1" applyBorder="1" applyAlignment="1">
      <alignment vertical="center"/>
    </xf>
    <xf numFmtId="0" fontId="18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0" fontId="0" fillId="0" borderId="0" xfId="0" applyAlignment="1">
      <alignment horizontal="left"/>
    </xf>
    <xf numFmtId="3" fontId="63" fillId="4" borderId="9" xfId="272" applyNumberFormat="1" applyFont="1" applyFill="1" applyBorder="1" applyAlignment="1">
      <alignment horizontal="right" vertical="center"/>
    </xf>
    <xf numFmtId="3" fontId="63" fillId="4" borderId="63" xfId="272" applyNumberFormat="1" applyFont="1" applyFill="1" applyBorder="1" applyAlignment="1">
      <alignment horizontal="right" vertical="center"/>
    </xf>
    <xf numFmtId="0" fontId="45" fillId="4" borderId="62" xfId="119" quotePrefix="1" applyFont="1" applyFill="1" applyBorder="1" applyAlignment="1">
      <alignment horizontal="left" vertical="center" wrapText="1"/>
    </xf>
    <xf numFmtId="0" fontId="45" fillId="4" borderId="64" xfId="119" quotePrefix="1" applyFont="1" applyFill="1" applyBorder="1" applyAlignment="1">
      <alignment horizontal="left" vertical="center" wrapText="1"/>
    </xf>
    <xf numFmtId="0" fontId="24" fillId="0" borderId="0" xfId="0" applyFont="1" applyAlignment="1">
      <alignment horizontal="right" vertical="top"/>
    </xf>
    <xf numFmtId="0" fontId="18" fillId="0" borderId="0" xfId="0" applyFont="1" applyAlignment="1">
      <alignment vertical="top"/>
    </xf>
    <xf numFmtId="0" fontId="38" fillId="3" borderId="73" xfId="118" applyFont="1" applyFill="1" applyBorder="1" applyAlignment="1">
      <alignment horizontal="center" vertical="center" wrapText="1"/>
    </xf>
    <xf numFmtId="0" fontId="22" fillId="3" borderId="73" xfId="118" applyFont="1" applyFill="1" applyBorder="1" applyAlignment="1">
      <alignment horizontal="center" vertical="center" wrapText="1"/>
    </xf>
    <xf numFmtId="0" fontId="22" fillId="3" borderId="72" xfId="118" applyFont="1" applyFill="1" applyBorder="1" applyAlignment="1">
      <alignment horizontal="center" vertical="center" wrapText="1"/>
    </xf>
    <xf numFmtId="0" fontId="38" fillId="3" borderId="77" xfId="118" applyFont="1" applyFill="1" applyBorder="1" applyAlignment="1">
      <alignment horizontal="center" vertical="center" wrapText="1"/>
    </xf>
    <xf numFmtId="0" fontId="22" fillId="3" borderId="78" xfId="118" applyFont="1" applyFill="1" applyBorder="1" applyAlignment="1">
      <alignment horizontal="center" vertical="center" wrapText="1"/>
    </xf>
    <xf numFmtId="0" fontId="22" fillId="3" borderId="79" xfId="118" applyFont="1" applyFill="1" applyBorder="1" applyAlignment="1">
      <alignment horizontal="center" vertical="center" wrapText="1"/>
    </xf>
    <xf numFmtId="0" fontId="18" fillId="0" borderId="0" xfId="0" applyFont="1" applyAlignment="1">
      <alignment vertical="top" wrapText="1"/>
    </xf>
    <xf numFmtId="0" fontId="29" fillId="3" borderId="82" xfId="118" applyFont="1" applyFill="1" applyBorder="1" applyAlignment="1">
      <alignment horizontal="center" vertical="center" wrapText="1"/>
    </xf>
    <xf numFmtId="0" fontId="22" fillId="3" borderId="82" xfId="118" applyFont="1" applyFill="1" applyBorder="1" applyAlignment="1">
      <alignment horizontal="center" vertical="center" wrapText="1"/>
    </xf>
    <xf numFmtId="0" fontId="22" fillId="3" borderId="83" xfId="118" applyFont="1" applyFill="1" applyBorder="1" applyAlignment="1">
      <alignment horizontal="center" vertical="center" wrapText="1"/>
    </xf>
    <xf numFmtId="166" fontId="18" fillId="0" borderId="0" xfId="0" applyNumberFormat="1" applyFont="1" applyAlignment="1">
      <alignment horizontal="right"/>
    </xf>
    <xf numFmtId="166" fontId="24" fillId="0" borderId="0" xfId="0" applyNumberFormat="1" applyFont="1" applyAlignment="1">
      <alignment horizontal="right"/>
    </xf>
    <xf numFmtId="0" fontId="38" fillId="3" borderId="82" xfId="118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49" fontId="12" fillId="3" borderId="2" xfId="0" quotePrefix="1" applyNumberFormat="1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38" fillId="3" borderId="9" xfId="0" applyFont="1" applyFill="1" applyBorder="1" applyAlignment="1">
      <alignment horizontal="center" vertical="center"/>
    </xf>
    <xf numFmtId="0" fontId="38" fillId="3" borderId="9" xfId="0" applyFont="1" applyFill="1" applyBorder="1" applyAlignment="1">
      <alignment horizontal="centerContinuous"/>
    </xf>
    <xf numFmtId="0" fontId="38" fillId="3" borderId="63" xfId="0" applyFont="1" applyFill="1" applyBorder="1" applyAlignment="1">
      <alignment horizontal="centerContinuous"/>
    </xf>
    <xf numFmtId="3" fontId="23" fillId="0" borderId="9" xfId="0" applyNumberFormat="1" applyFont="1" applyBorder="1" applyAlignment="1">
      <alignment horizontal="right"/>
    </xf>
    <xf numFmtId="164" fontId="23" fillId="0" borderId="9" xfId="0" applyNumberFormat="1" applyFont="1" applyBorder="1" applyAlignment="1">
      <alignment horizontal="right"/>
    </xf>
    <xf numFmtId="164" fontId="23" fillId="0" borderId="63" xfId="0" applyNumberFormat="1" applyFont="1" applyBorder="1" applyAlignment="1">
      <alignment horizontal="right"/>
    </xf>
    <xf numFmtId="3" fontId="23" fillId="4" borderId="9" xfId="272" applyNumberFormat="1" applyFont="1" applyFill="1" applyBorder="1" applyAlignment="1">
      <alignment horizontal="right" vertical="center"/>
    </xf>
    <xf numFmtId="3" fontId="23" fillId="4" borderId="63" xfId="272" applyNumberFormat="1" applyFont="1" applyFill="1" applyBorder="1" applyAlignment="1">
      <alignment horizontal="right" vertical="center"/>
    </xf>
    <xf numFmtId="164" fontId="38" fillId="3" borderId="65" xfId="0" applyNumberFormat="1" applyFont="1" applyFill="1" applyBorder="1"/>
    <xf numFmtId="164" fontId="38" fillId="3" borderId="66" xfId="0" applyNumberFormat="1" applyFont="1" applyFill="1" applyBorder="1"/>
    <xf numFmtId="0" fontId="38" fillId="3" borderId="63" xfId="0" applyFont="1" applyFill="1" applyBorder="1" applyAlignment="1">
      <alignment horizontal="center" vertical="center"/>
    </xf>
    <xf numFmtId="3" fontId="23" fillId="0" borderId="63" xfId="0" applyNumberFormat="1" applyFont="1" applyBorder="1" applyAlignment="1">
      <alignment horizontal="right"/>
    </xf>
    <xf numFmtId="3" fontId="38" fillId="3" borderId="65" xfId="0" applyNumberFormat="1" applyFont="1" applyFill="1" applyBorder="1" applyAlignment="1">
      <alignment horizontal="right"/>
    </xf>
    <xf numFmtId="3" fontId="38" fillId="3" borderId="66" xfId="0" applyNumberFormat="1" applyFont="1" applyFill="1" applyBorder="1" applyAlignment="1">
      <alignment horizontal="right"/>
    </xf>
    <xf numFmtId="0" fontId="45" fillId="4" borderId="9" xfId="119" quotePrefix="1" applyFont="1" applyFill="1" applyBorder="1" applyAlignment="1">
      <alignment horizontal="left" vertical="center" wrapText="1"/>
    </xf>
    <xf numFmtId="0" fontId="24" fillId="3" borderId="9" xfId="0" applyFont="1" applyFill="1" applyBorder="1" applyAlignment="1">
      <alignment horizontal="center" vertical="center" wrapText="1"/>
    </xf>
    <xf numFmtId="164" fontId="24" fillId="3" borderId="9" xfId="0" applyNumberFormat="1" applyFont="1" applyFill="1" applyBorder="1"/>
    <xf numFmtId="0" fontId="25" fillId="4" borderId="62" xfId="273" quotePrefix="1" applyFont="1" applyFill="1" applyBorder="1" applyAlignment="1">
      <alignment horizontal="left" vertical="center"/>
    </xf>
    <xf numFmtId="3" fontId="62" fillId="4" borderId="9" xfId="273" applyNumberFormat="1" applyFont="1" applyFill="1" applyBorder="1" applyAlignment="1">
      <alignment horizontal="right" vertical="center"/>
    </xf>
    <xf numFmtId="3" fontId="62" fillId="4" borderId="63" xfId="273" applyNumberFormat="1" applyFont="1" applyFill="1" applyBorder="1" applyAlignment="1">
      <alignment horizontal="right" vertical="center"/>
    </xf>
    <xf numFmtId="0" fontId="22" fillId="3" borderId="60" xfId="0" applyFont="1" applyFill="1" applyBorder="1" applyAlignment="1">
      <alignment horizontal="center" vertical="center"/>
    </xf>
    <xf numFmtId="0" fontId="64" fillId="7" borderId="61" xfId="271" applyFont="1" applyFill="1" applyBorder="1" applyAlignment="1">
      <alignment horizontal="center" vertical="center" wrapText="1"/>
    </xf>
    <xf numFmtId="0" fontId="64" fillId="7" borderId="67" xfId="271" applyFont="1" applyFill="1" applyBorder="1" applyAlignment="1">
      <alignment horizontal="center" vertical="center" wrapText="1"/>
    </xf>
    <xf numFmtId="3" fontId="63" fillId="4" borderId="84" xfId="272" applyNumberFormat="1" applyFont="1" applyFill="1" applyBorder="1" applyAlignment="1">
      <alignment horizontal="right" vertical="center"/>
    </xf>
    <xf numFmtId="3" fontId="63" fillId="4" borderId="85" xfId="272" applyNumberFormat="1" applyFont="1" applyFill="1" applyBorder="1" applyAlignment="1">
      <alignment horizontal="right" vertical="center"/>
    </xf>
    <xf numFmtId="0" fontId="38" fillId="3" borderId="64" xfId="0" applyFont="1" applyFill="1" applyBorder="1" applyAlignment="1">
      <alignment horizontal="center" vertical="center" wrapText="1"/>
    </xf>
    <xf numFmtId="164" fontId="23" fillId="4" borderId="9" xfId="0" applyNumberFormat="1" applyFont="1" applyFill="1" applyBorder="1" applyAlignment="1">
      <alignment horizontal="right"/>
    </xf>
    <xf numFmtId="164" fontId="23" fillId="4" borderId="63" xfId="0" applyNumberFormat="1" applyFont="1" applyFill="1" applyBorder="1" applyAlignment="1">
      <alignment horizontal="right"/>
    </xf>
    <xf numFmtId="164" fontId="23" fillId="4" borderId="65" xfId="0" applyNumberFormat="1" applyFont="1" applyFill="1" applyBorder="1" applyAlignment="1">
      <alignment horizontal="right"/>
    </xf>
    <xf numFmtId="164" fontId="23" fillId="4" borderId="66" xfId="0" applyNumberFormat="1" applyFont="1" applyFill="1" applyBorder="1" applyAlignment="1">
      <alignment horizontal="right"/>
    </xf>
    <xf numFmtId="0" fontId="45" fillId="4" borderId="86" xfId="119" quotePrefix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0" fontId="22" fillId="3" borderId="62" xfId="118" applyFont="1" applyFill="1" applyBorder="1" applyAlignment="1">
      <alignment horizontal="center" vertical="center" wrapText="1"/>
    </xf>
    <xf numFmtId="0" fontId="22" fillId="3" borderId="9" xfId="118" applyFont="1" applyFill="1" applyBorder="1" applyAlignment="1">
      <alignment horizontal="center" vertical="center" wrapText="1"/>
    </xf>
    <xf numFmtId="0" fontId="22" fillId="3" borderId="63" xfId="118" applyFont="1" applyFill="1" applyBorder="1" applyAlignment="1">
      <alignment horizontal="center" vertical="center" wrapText="1"/>
    </xf>
    <xf numFmtId="0" fontId="18" fillId="0" borderId="62" xfId="0" applyFont="1" applyBorder="1" applyAlignment="1">
      <alignment horizontal="center" vertical="center"/>
    </xf>
    <xf numFmtId="3" fontId="18" fillId="0" borderId="9" xfId="0" applyNumberFormat="1" applyFont="1" applyBorder="1" applyAlignment="1">
      <alignment horizontal="right" vertical="center"/>
    </xf>
    <xf numFmtId="3" fontId="18" fillId="0" borderId="63" xfId="0" applyNumberFormat="1" applyFont="1" applyBorder="1" applyAlignment="1">
      <alignment horizontal="right" vertical="center"/>
    </xf>
    <xf numFmtId="3" fontId="23" fillId="0" borderId="63" xfId="0" applyNumberFormat="1" applyFont="1" applyFill="1" applyBorder="1" applyAlignment="1">
      <alignment horizontal="right" vertical="center"/>
    </xf>
    <xf numFmtId="0" fontId="23" fillId="0" borderId="62" xfId="0" applyFont="1" applyBorder="1" applyAlignment="1">
      <alignment horizontal="center" vertical="center"/>
    </xf>
    <xf numFmtId="164" fontId="26" fillId="5" borderId="63" xfId="0" applyNumberFormat="1" applyFont="1" applyFill="1" applyBorder="1" applyAlignment="1">
      <alignment horizontal="right" vertical="center"/>
    </xf>
    <xf numFmtId="0" fontId="18" fillId="4" borderId="62" xfId="0" applyFont="1" applyFill="1" applyBorder="1" applyAlignment="1">
      <alignment horizontal="center" vertical="center"/>
    </xf>
    <xf numFmtId="164" fontId="25" fillId="0" borderId="63" xfId="118" applyNumberFormat="1" applyFont="1" applyFill="1" applyBorder="1" applyAlignment="1">
      <alignment horizontal="right" vertical="center"/>
    </xf>
    <xf numFmtId="164" fontId="25" fillId="0" borderId="63" xfId="40" applyNumberFormat="1" applyFont="1" applyFill="1" applyBorder="1" applyAlignment="1">
      <alignment horizontal="right" vertical="center"/>
    </xf>
    <xf numFmtId="0" fontId="18" fillId="4" borderId="64" xfId="0" applyFont="1" applyFill="1" applyBorder="1" applyAlignment="1">
      <alignment horizontal="center" vertical="center"/>
    </xf>
    <xf numFmtId="3" fontId="18" fillId="0" borderId="65" xfId="0" applyNumberFormat="1" applyFont="1" applyBorder="1" applyAlignment="1">
      <alignment horizontal="right" vertical="center"/>
    </xf>
    <xf numFmtId="164" fontId="25" fillId="0" borderId="66" xfId="40" applyNumberFormat="1" applyFont="1" applyFill="1" applyBorder="1" applyAlignment="1">
      <alignment horizontal="right" vertical="center"/>
    </xf>
    <xf numFmtId="3" fontId="26" fillId="5" borderId="63" xfId="0" applyNumberFormat="1" applyFont="1" applyFill="1" applyBorder="1" applyAlignment="1">
      <alignment horizontal="right" vertical="center"/>
    </xf>
    <xf numFmtId="3" fontId="25" fillId="0" borderId="63" xfId="118" applyNumberFormat="1" applyFont="1" applyFill="1" applyBorder="1" applyAlignment="1">
      <alignment horizontal="right" vertical="center"/>
    </xf>
    <xf numFmtId="3" fontId="25" fillId="0" borderId="63" xfId="40" applyNumberFormat="1" applyFont="1" applyFill="1" applyBorder="1" applyAlignment="1">
      <alignment horizontal="right" vertical="center"/>
    </xf>
    <xf numFmtId="3" fontId="18" fillId="4" borderId="9" xfId="0" applyNumberFormat="1" applyFont="1" applyFill="1" applyBorder="1" applyAlignment="1">
      <alignment horizontal="right" vertical="center"/>
    </xf>
    <xf numFmtId="3" fontId="18" fillId="4" borderId="65" xfId="0" applyNumberFormat="1" applyFont="1" applyFill="1" applyBorder="1" applyAlignment="1">
      <alignment horizontal="right" vertical="center"/>
    </xf>
    <xf numFmtId="3" fontId="18" fillId="0" borderId="66" xfId="0" applyNumberFormat="1" applyFont="1" applyBorder="1" applyAlignment="1">
      <alignment horizontal="right" vertical="center"/>
    </xf>
    <xf numFmtId="0" fontId="38" fillId="3" borderId="60" xfId="118" applyFont="1" applyFill="1" applyBorder="1" applyAlignment="1">
      <alignment horizontal="center" vertical="center" wrapText="1"/>
    </xf>
    <xf numFmtId="0" fontId="38" fillId="3" borderId="61" xfId="118" applyFont="1" applyFill="1" applyBorder="1" applyAlignment="1">
      <alignment horizontal="center" vertical="center" wrapText="1"/>
    </xf>
    <xf numFmtId="0" fontId="38" fillId="3" borderId="67" xfId="118" applyFont="1" applyFill="1" applyBorder="1" applyAlignment="1">
      <alignment horizontal="center" vertical="center" wrapText="1"/>
    </xf>
    <xf numFmtId="0" fontId="38" fillId="3" borderId="62" xfId="0" applyFont="1" applyFill="1" applyBorder="1" applyAlignment="1">
      <alignment vertical="center" wrapText="1"/>
    </xf>
    <xf numFmtId="3" fontId="38" fillId="3" borderId="9" xfId="0" applyNumberFormat="1" applyFont="1" applyFill="1" applyBorder="1" applyAlignment="1">
      <alignment vertical="center"/>
    </xf>
    <xf numFmtId="3" fontId="29" fillId="3" borderId="9" xfId="0" applyNumberFormat="1" applyFont="1" applyFill="1" applyBorder="1" applyAlignment="1">
      <alignment vertical="center"/>
    </xf>
    <xf numFmtId="3" fontId="29" fillId="3" borderId="63" xfId="0" applyNumberFormat="1" applyFont="1" applyFill="1" applyBorder="1" applyAlignment="1">
      <alignment vertical="center"/>
    </xf>
    <xf numFmtId="0" fontId="38" fillId="3" borderId="64" xfId="0" applyFont="1" applyFill="1" applyBorder="1" applyAlignment="1">
      <alignment vertical="center" wrapText="1"/>
    </xf>
    <xf numFmtId="3" fontId="38" fillId="3" borderId="65" xfId="0" applyNumberFormat="1" applyFont="1" applyFill="1" applyBorder="1" applyAlignment="1">
      <alignment vertical="center"/>
    </xf>
    <xf numFmtId="3" fontId="38" fillId="3" borderId="65" xfId="0" applyNumberFormat="1" applyFont="1" applyFill="1" applyBorder="1" applyAlignment="1">
      <alignment vertical="center" wrapText="1"/>
    </xf>
    <xf numFmtId="3" fontId="38" fillId="3" borderId="66" xfId="0" applyNumberFormat="1" applyFont="1" applyFill="1" applyBorder="1" applyAlignment="1">
      <alignment vertical="center" wrapText="1"/>
    </xf>
    <xf numFmtId="3" fontId="18" fillId="4" borderId="63" xfId="0" applyNumberFormat="1" applyFont="1" applyFill="1" applyBorder="1" applyAlignment="1">
      <alignment horizontal="right" vertical="center"/>
    </xf>
    <xf numFmtId="0" fontId="38" fillId="3" borderId="62" xfId="0" applyFont="1" applyFill="1" applyBorder="1" applyAlignment="1">
      <alignment horizontal="center" vertical="center" wrapText="1"/>
    </xf>
    <xf numFmtId="10" fontId="18" fillId="0" borderId="0" xfId="0" applyNumberFormat="1" applyFont="1" applyAlignment="1">
      <alignment horizontal="center"/>
    </xf>
    <xf numFmtId="166" fontId="0" fillId="0" borderId="0" xfId="0" applyNumberFormat="1"/>
    <xf numFmtId="0" fontId="12" fillId="4" borderId="88" xfId="0" applyFont="1" applyFill="1" applyBorder="1"/>
    <xf numFmtId="49" fontId="13" fillId="4" borderId="89" xfId="0" quotePrefix="1" applyNumberFormat="1" applyFont="1" applyFill="1" applyBorder="1" applyAlignment="1">
      <alignment horizontal="center"/>
    </xf>
    <xf numFmtId="165" fontId="33" fillId="4" borderId="89" xfId="0" applyNumberFormat="1" applyFont="1" applyFill="1" applyBorder="1"/>
    <xf numFmtId="165" fontId="33" fillId="4" borderId="89" xfId="0" applyNumberFormat="1" applyFont="1" applyFill="1" applyBorder="1" applyAlignment="1">
      <alignment vertical="center"/>
    </xf>
    <xf numFmtId="165" fontId="33" fillId="4" borderId="89" xfId="119" applyNumberFormat="1" applyFont="1" applyFill="1" applyBorder="1" applyAlignment="1">
      <alignment vertical="center"/>
    </xf>
    <xf numFmtId="165" fontId="33" fillId="0" borderId="89" xfId="119" applyNumberFormat="1" applyFont="1" applyFill="1" applyBorder="1" applyAlignment="1">
      <alignment vertical="center"/>
    </xf>
    <xf numFmtId="165" fontId="33" fillId="4" borderId="90" xfId="119" applyNumberFormat="1" applyFont="1" applyFill="1" applyBorder="1" applyAlignment="1">
      <alignment vertical="center"/>
    </xf>
    <xf numFmtId="0" fontId="12" fillId="3" borderId="2" xfId="0" applyFont="1" applyFill="1" applyBorder="1" applyAlignment="1">
      <alignment horizontal="center" vertical="center"/>
    </xf>
    <xf numFmtId="0" fontId="26" fillId="0" borderId="0" xfId="0" applyFont="1" applyAlignment="1">
      <alignment horizontal="left"/>
    </xf>
    <xf numFmtId="3" fontId="20" fillId="4" borderId="62" xfId="28" applyNumberFormat="1" applyFont="1" applyFill="1" applyBorder="1" applyAlignment="1">
      <alignment vertical="center"/>
    </xf>
    <xf numFmtId="0" fontId="18" fillId="4" borderId="62" xfId="149" applyFont="1" applyFill="1" applyBorder="1" applyAlignment="1">
      <alignment vertical="center"/>
    </xf>
    <xf numFmtId="3" fontId="23" fillId="4" borderId="9" xfId="149" applyNumberFormat="1" applyFont="1" applyFill="1" applyBorder="1" applyAlignment="1">
      <alignment vertical="center"/>
    </xf>
    <xf numFmtId="3" fontId="23" fillId="4" borderId="62" xfId="28" applyNumberFormat="1" applyFont="1" applyFill="1" applyBorder="1" applyAlignment="1">
      <alignment vertical="center"/>
    </xf>
    <xf numFmtId="3" fontId="23" fillId="4" borderId="64" xfId="28" applyNumberFormat="1" applyFont="1" applyFill="1" applyBorder="1" applyAlignment="1">
      <alignment vertical="center"/>
    </xf>
    <xf numFmtId="3" fontId="23" fillId="4" borderId="65" xfId="149" applyNumberFormat="1" applyFont="1" applyFill="1" applyBorder="1" applyAlignment="1">
      <alignment vertical="center"/>
    </xf>
    <xf numFmtId="3" fontId="20" fillId="4" borderId="9" xfId="149" applyNumberFormat="1" applyFont="1" applyFill="1" applyBorder="1" applyAlignment="1">
      <alignment horizontal="right" vertical="center"/>
    </xf>
    <xf numFmtId="3" fontId="20" fillId="4" borderId="63" xfId="149" applyNumberFormat="1" applyFont="1" applyFill="1" applyBorder="1" applyAlignment="1">
      <alignment horizontal="right" vertical="center"/>
    </xf>
    <xf numFmtId="0" fontId="59" fillId="4" borderId="10" xfId="0" applyFont="1" applyFill="1" applyBorder="1" applyAlignment="1"/>
    <xf numFmtId="0" fontId="59" fillId="4" borderId="8" xfId="0" applyFont="1" applyFill="1" applyBorder="1" applyAlignment="1"/>
    <xf numFmtId="1" fontId="13" fillId="0" borderId="0" xfId="28" applyNumberFormat="1" applyFont="1" applyFill="1" applyBorder="1" applyAlignment="1">
      <alignment horizontal="center" vertical="center"/>
    </xf>
    <xf numFmtId="1" fontId="36" fillId="6" borderId="8" xfId="28" applyNumberFormat="1" applyFont="1" applyFill="1" applyBorder="1" applyAlignment="1">
      <alignment horizontal="center" vertical="center"/>
    </xf>
    <xf numFmtId="165" fontId="56" fillId="0" borderId="9" xfId="18" applyNumberFormat="1" applyFont="1" applyFill="1" applyBorder="1" applyAlignment="1">
      <alignment horizontal="center" vertical="center"/>
    </xf>
    <xf numFmtId="165" fontId="56" fillId="0" borderId="50" xfId="18" applyNumberFormat="1" applyFont="1" applyFill="1" applyBorder="1" applyAlignment="1">
      <alignment horizontal="center" vertical="center"/>
    </xf>
    <xf numFmtId="0" fontId="61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0" fillId="0" borderId="0" xfId="0" applyFont="1"/>
    <xf numFmtId="3" fontId="0" fillId="0" borderId="0" xfId="0" applyNumberFormat="1" applyFont="1"/>
    <xf numFmtId="3" fontId="25" fillId="0" borderId="0" xfId="273" applyNumberFormat="1" applyFont="1" applyFill="1" applyBorder="1" applyAlignment="1">
      <alignment horizontal="right" vertical="center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horizontal="left"/>
    </xf>
    <xf numFmtId="3" fontId="66" fillId="0" borderId="0" xfId="0" quotePrefix="1" applyNumberFormat="1" applyFont="1" applyFill="1" applyBorder="1" applyAlignment="1">
      <alignment horizontal="right" vertical="center"/>
    </xf>
    <xf numFmtId="3" fontId="66" fillId="0" borderId="0" xfId="0" applyNumberFormat="1" applyFont="1" applyFill="1" applyBorder="1" applyAlignment="1">
      <alignment horizontal="right" vertical="center"/>
    </xf>
    <xf numFmtId="3" fontId="66" fillId="0" borderId="0" xfId="273" applyNumberFormat="1" applyFont="1" applyFill="1" applyBorder="1" applyAlignment="1">
      <alignment horizontal="right" vertical="center"/>
    </xf>
    <xf numFmtId="3" fontId="42" fillId="0" borderId="0" xfId="0" applyNumberFormat="1" applyFont="1" applyFill="1" applyBorder="1" applyAlignment="1">
      <alignment horizontal="right"/>
    </xf>
    <xf numFmtId="3" fontId="66" fillId="0" borderId="0" xfId="271" applyNumberFormat="1" applyFont="1" applyFill="1" applyBorder="1" applyAlignment="1">
      <alignment horizontal="right" vertical="center"/>
    </xf>
    <xf numFmtId="3" fontId="66" fillId="0" borderId="0" xfId="272" applyNumberFormat="1" applyFont="1" applyFill="1" applyBorder="1" applyAlignment="1">
      <alignment horizontal="right" vertical="center"/>
    </xf>
    <xf numFmtId="0" fontId="48" fillId="0" borderId="0" xfId="0" applyFont="1" applyAlignment="1">
      <alignment horizontal="left"/>
    </xf>
    <xf numFmtId="0" fontId="67" fillId="3" borderId="21" xfId="0" applyFont="1" applyFill="1" applyBorder="1" applyAlignment="1">
      <alignment horizontal="center" vertical="center"/>
    </xf>
    <xf numFmtId="0" fontId="67" fillId="3" borderId="13" xfId="0" applyFont="1" applyFill="1" applyBorder="1" applyAlignment="1">
      <alignment horizontal="center" vertical="center"/>
    </xf>
    <xf numFmtId="0" fontId="67" fillId="3" borderId="22" xfId="0" applyFont="1" applyFill="1" applyBorder="1" applyAlignment="1">
      <alignment horizontal="center" vertical="center"/>
    </xf>
    <xf numFmtId="0" fontId="67" fillId="3" borderId="28" xfId="0" applyFont="1" applyFill="1" applyBorder="1" applyAlignment="1">
      <alignment horizontal="center" vertical="center"/>
    </xf>
    <xf numFmtId="0" fontId="67" fillId="3" borderId="14" xfId="0" applyFont="1" applyFill="1" applyBorder="1" applyAlignment="1">
      <alignment horizontal="center" vertical="center"/>
    </xf>
    <xf numFmtId="0" fontId="67" fillId="3" borderId="28" xfId="271" applyFont="1" applyFill="1" applyBorder="1" applyAlignment="1">
      <alignment horizontal="center" vertical="center"/>
    </xf>
    <xf numFmtId="0" fontId="67" fillId="3" borderId="14" xfId="271" applyFont="1" applyFill="1" applyBorder="1" applyAlignment="1">
      <alignment horizontal="center" vertical="center"/>
    </xf>
    <xf numFmtId="0" fontId="67" fillId="3" borderId="29" xfId="271" applyFont="1" applyFill="1" applyBorder="1" applyAlignment="1">
      <alignment horizontal="center" vertical="center"/>
    </xf>
    <xf numFmtId="0" fontId="67" fillId="3" borderId="21" xfId="271" applyFont="1" applyFill="1" applyBorder="1" applyAlignment="1">
      <alignment horizontal="center" vertical="center"/>
    </xf>
    <xf numFmtId="0" fontId="67" fillId="3" borderId="13" xfId="271" applyFont="1" applyFill="1" applyBorder="1" applyAlignment="1">
      <alignment horizontal="center" vertical="center"/>
    </xf>
    <xf numFmtId="0" fontId="67" fillId="3" borderId="22" xfId="271" applyFont="1" applyFill="1" applyBorder="1" applyAlignment="1">
      <alignment horizontal="center" vertical="center"/>
    </xf>
    <xf numFmtId="0" fontId="67" fillId="3" borderId="21" xfId="271" applyFont="1" applyFill="1" applyBorder="1" applyAlignment="1">
      <alignment horizontal="center" vertical="center" wrapText="1"/>
    </xf>
    <xf numFmtId="0" fontId="67" fillId="3" borderId="13" xfId="271" applyFont="1" applyFill="1" applyBorder="1" applyAlignment="1">
      <alignment horizontal="center" vertical="center" wrapText="1"/>
    </xf>
    <xf numFmtId="3" fontId="48" fillId="0" borderId="0" xfId="0" applyNumberFormat="1" applyFont="1"/>
    <xf numFmtId="3" fontId="70" fillId="0" borderId="23" xfId="273" applyNumberFormat="1" applyFont="1" applyFill="1" applyBorder="1" applyAlignment="1">
      <alignment horizontal="right" vertical="center"/>
    </xf>
    <xf numFmtId="3" fontId="70" fillId="0" borderId="15" xfId="273" applyNumberFormat="1" applyFont="1" applyFill="1" applyBorder="1" applyAlignment="1">
      <alignment horizontal="right" vertical="center"/>
    </xf>
    <xf numFmtId="3" fontId="70" fillId="0" borderId="24" xfId="273" applyNumberFormat="1" applyFont="1" applyFill="1" applyBorder="1" applyAlignment="1">
      <alignment horizontal="right" vertical="center"/>
    </xf>
    <xf numFmtId="3" fontId="70" fillId="0" borderId="16" xfId="273" applyNumberFormat="1" applyFont="1" applyFill="1" applyBorder="1" applyAlignment="1">
      <alignment horizontal="right" vertical="center"/>
    </xf>
    <xf numFmtId="0" fontId="66" fillId="0" borderId="37" xfId="271" applyFont="1" applyFill="1" applyBorder="1" applyAlignment="1">
      <alignment horizontal="left" vertical="center"/>
    </xf>
    <xf numFmtId="3" fontId="66" fillId="0" borderId="23" xfId="273" applyNumberFormat="1" applyFont="1" applyFill="1" applyBorder="1" applyAlignment="1">
      <alignment horizontal="right" vertical="center"/>
    </xf>
    <xf numFmtId="3" fontId="66" fillId="0" borderId="15" xfId="273" applyNumberFormat="1" applyFont="1" applyFill="1" applyBorder="1" applyAlignment="1">
      <alignment horizontal="right" vertical="center"/>
    </xf>
    <xf numFmtId="3" fontId="66" fillId="0" borderId="15" xfId="271" applyNumberFormat="1" applyFont="1" applyFill="1" applyBorder="1" applyAlignment="1">
      <alignment horizontal="right" vertical="center"/>
    </xf>
    <xf numFmtId="3" fontId="66" fillId="0" borderId="24" xfId="273" applyNumberFormat="1" applyFont="1" applyFill="1" applyBorder="1" applyAlignment="1">
      <alignment horizontal="right" vertical="center"/>
    </xf>
    <xf numFmtId="3" fontId="66" fillId="0" borderId="15" xfId="0" applyNumberFormat="1" applyFont="1" applyFill="1" applyBorder="1" applyAlignment="1">
      <alignment horizontal="right" vertical="center"/>
    </xf>
    <xf numFmtId="3" fontId="66" fillId="0" borderId="24" xfId="0" applyNumberFormat="1" applyFont="1" applyFill="1" applyBorder="1" applyAlignment="1">
      <alignment horizontal="right" vertical="center"/>
    </xf>
    <xf numFmtId="3" fontId="66" fillId="0" borderId="24" xfId="271" applyNumberFormat="1" applyFont="1" applyFill="1" applyBorder="1" applyAlignment="1">
      <alignment horizontal="right" vertical="center"/>
    </xf>
    <xf numFmtId="3" fontId="66" fillId="0" borderId="23" xfId="0" applyNumberFormat="1" applyFont="1" applyFill="1" applyBorder="1" applyAlignment="1">
      <alignment horizontal="right" vertical="center"/>
    </xf>
    <xf numFmtId="3" fontId="66" fillId="0" borderId="16" xfId="271" applyNumberFormat="1" applyFont="1" applyFill="1" applyBorder="1" applyAlignment="1">
      <alignment horizontal="right" vertical="center"/>
    </xf>
    <xf numFmtId="3" fontId="71" fillId="4" borderId="15" xfId="0" applyNumberFormat="1" applyFont="1" applyFill="1" applyBorder="1" applyAlignment="1">
      <alignment horizontal="right" vertical="center"/>
    </xf>
    <xf numFmtId="3" fontId="71" fillId="4" borderId="24" xfId="0" applyNumberFormat="1" applyFont="1" applyFill="1" applyBorder="1" applyAlignment="1">
      <alignment horizontal="right" vertical="center"/>
    </xf>
    <xf numFmtId="3" fontId="71" fillId="0" borderId="0" xfId="272" applyNumberFormat="1" applyFont="1" applyFill="1" applyBorder="1" applyAlignment="1">
      <alignment horizontal="right" vertical="center"/>
    </xf>
    <xf numFmtId="3" fontId="71" fillId="0" borderId="11" xfId="272" applyNumberFormat="1" applyFont="1" applyFill="1" applyBorder="1" applyAlignment="1">
      <alignment horizontal="right" vertical="center"/>
    </xf>
    <xf numFmtId="3" fontId="71" fillId="4" borderId="23" xfId="0" applyNumberFormat="1" applyFont="1" applyFill="1" applyBorder="1" applyAlignment="1">
      <alignment horizontal="right" vertical="center"/>
    </xf>
    <xf numFmtId="3" fontId="42" fillId="0" borderId="15" xfId="271" applyNumberFormat="1" applyFont="1" applyFill="1" applyBorder="1" applyAlignment="1">
      <alignment horizontal="right"/>
    </xf>
    <xf numFmtId="3" fontId="42" fillId="4" borderId="15" xfId="271" applyNumberFormat="1" applyFont="1" applyFill="1" applyBorder="1" applyAlignment="1">
      <alignment horizontal="right"/>
    </xf>
    <xf numFmtId="0" fontId="66" fillId="0" borderId="37" xfId="273" applyFont="1" applyFill="1" applyBorder="1" applyAlignment="1">
      <alignment horizontal="left" vertical="center"/>
    </xf>
    <xf numFmtId="3" fontId="42" fillId="0" borderId="24" xfId="271" applyNumberFormat="1" applyFont="1" applyFill="1" applyBorder="1" applyAlignment="1">
      <alignment horizontal="right"/>
    </xf>
    <xf numFmtId="3" fontId="42" fillId="0" borderId="15" xfId="0" applyNumberFormat="1" applyFont="1" applyFill="1" applyBorder="1" applyAlignment="1">
      <alignment horizontal="right"/>
    </xf>
    <xf numFmtId="0" fontId="66" fillId="0" borderId="39" xfId="271" applyFont="1" applyFill="1" applyBorder="1" applyAlignment="1">
      <alignment horizontal="left" vertical="center"/>
    </xf>
    <xf numFmtId="0" fontId="48" fillId="0" borderId="4" xfId="0" applyFont="1" applyBorder="1"/>
    <xf numFmtId="3" fontId="66" fillId="0" borderId="25" xfId="273" applyNumberFormat="1" applyFont="1" applyFill="1" applyBorder="1" applyAlignment="1">
      <alignment horizontal="right" vertical="center"/>
    </xf>
    <xf numFmtId="3" fontId="66" fillId="0" borderId="26" xfId="273" applyNumberFormat="1" applyFont="1" applyFill="1" applyBorder="1" applyAlignment="1">
      <alignment horizontal="right" vertical="center"/>
    </xf>
    <xf numFmtId="3" fontId="48" fillId="0" borderId="26" xfId="0" applyNumberFormat="1" applyFont="1" applyBorder="1"/>
    <xf numFmtId="3" fontId="66" fillId="0" borderId="27" xfId="273" applyNumberFormat="1" applyFont="1" applyFill="1" applyBorder="1" applyAlignment="1">
      <alignment horizontal="right" vertical="center"/>
    </xf>
    <xf numFmtId="3" fontId="66" fillId="0" borderId="26" xfId="0" applyNumberFormat="1" applyFont="1" applyFill="1" applyBorder="1" applyAlignment="1">
      <alignment horizontal="right" vertical="center"/>
    </xf>
    <xf numFmtId="3" fontId="66" fillId="0" borderId="27" xfId="0" applyNumberFormat="1" applyFont="1" applyFill="1" applyBorder="1" applyAlignment="1">
      <alignment horizontal="right" vertical="center"/>
    </xf>
    <xf numFmtId="3" fontId="66" fillId="0" borderId="26" xfId="271" applyNumberFormat="1" applyFont="1" applyFill="1" applyBorder="1" applyAlignment="1">
      <alignment horizontal="right" vertical="center"/>
    </xf>
    <xf numFmtId="3" fontId="66" fillId="0" borderId="27" xfId="271" applyNumberFormat="1" applyFont="1" applyFill="1" applyBorder="1" applyAlignment="1">
      <alignment horizontal="right" vertical="center"/>
    </xf>
    <xf numFmtId="3" fontId="66" fillId="0" borderId="25" xfId="0" applyNumberFormat="1" applyFont="1" applyFill="1" applyBorder="1" applyAlignment="1">
      <alignment horizontal="right" vertical="center"/>
    </xf>
    <xf numFmtId="3" fontId="66" fillId="0" borderId="40" xfId="271" applyNumberFormat="1" applyFont="1" applyFill="1" applyBorder="1" applyAlignment="1">
      <alignment horizontal="right" vertical="center"/>
    </xf>
    <xf numFmtId="3" fontId="71" fillId="4" borderId="26" xfId="0" applyNumberFormat="1" applyFont="1" applyFill="1" applyBorder="1" applyAlignment="1">
      <alignment horizontal="right" vertical="center"/>
    </xf>
    <xf numFmtId="3" fontId="71" fillId="4" borderId="27" xfId="0" applyNumberFormat="1" applyFont="1" applyFill="1" applyBorder="1" applyAlignment="1">
      <alignment horizontal="right" vertical="center"/>
    </xf>
    <xf numFmtId="3" fontId="71" fillId="0" borderId="8" xfId="272" applyNumberFormat="1" applyFont="1" applyFill="1" applyBorder="1" applyAlignment="1">
      <alignment horizontal="right" vertical="center"/>
    </xf>
    <xf numFmtId="3" fontId="71" fillId="0" borderId="12" xfId="272" applyNumberFormat="1" applyFont="1" applyFill="1" applyBorder="1" applyAlignment="1">
      <alignment horizontal="right" vertical="center"/>
    </xf>
    <xf numFmtId="3" fontId="71" fillId="4" borderId="25" xfId="0" applyNumberFormat="1" applyFont="1" applyFill="1" applyBorder="1" applyAlignment="1">
      <alignment horizontal="right" vertical="center"/>
    </xf>
    <xf numFmtId="0" fontId="58" fillId="0" borderId="0" xfId="0" applyFont="1" applyBorder="1" applyAlignment="1">
      <alignment vertical="center"/>
    </xf>
    <xf numFmtId="0" fontId="48" fillId="0" borderId="0" xfId="0" applyFont="1" applyBorder="1" applyAlignment="1"/>
    <xf numFmtId="0" fontId="48" fillId="0" borderId="0" xfId="0" applyFont="1" applyAlignment="1">
      <alignment vertical="top" wrapText="1"/>
    </xf>
    <xf numFmtId="0" fontId="48" fillId="0" borderId="0" xfId="0" applyFont="1" applyAlignment="1"/>
    <xf numFmtId="0" fontId="67" fillId="3" borderId="60" xfId="0" applyFont="1" applyFill="1" applyBorder="1" applyAlignment="1">
      <alignment horizontal="center" vertical="center"/>
    </xf>
    <xf numFmtId="0" fontId="68" fillId="7" borderId="61" xfId="271" applyFont="1" applyFill="1" applyBorder="1" applyAlignment="1">
      <alignment horizontal="center" vertical="center" wrapText="1"/>
    </xf>
    <xf numFmtId="0" fontId="68" fillId="7" borderId="67" xfId="271" applyFont="1" applyFill="1" applyBorder="1" applyAlignment="1">
      <alignment horizontal="center" vertical="center" wrapText="1"/>
    </xf>
    <xf numFmtId="172" fontId="70" fillId="4" borderId="62" xfId="273" quotePrefix="1" applyNumberFormat="1" applyFont="1" applyFill="1" applyBorder="1" applyAlignment="1">
      <alignment horizontal="left" vertical="center"/>
    </xf>
    <xf numFmtId="3" fontId="70" fillId="4" borderId="9" xfId="273" applyNumberFormat="1" applyFont="1" applyFill="1" applyBorder="1" applyAlignment="1">
      <alignment horizontal="right" vertical="center"/>
    </xf>
    <xf numFmtId="3" fontId="70" fillId="4" borderId="63" xfId="273" applyNumberFormat="1" applyFont="1" applyFill="1" applyBorder="1" applyAlignment="1">
      <alignment horizontal="right" vertical="center"/>
    </xf>
    <xf numFmtId="0" fontId="48" fillId="4" borderId="0" xfId="0" applyFont="1" applyFill="1"/>
    <xf numFmtId="0" fontId="18" fillId="0" borderId="0" xfId="0" applyFont="1" applyBorder="1" applyAlignment="1">
      <alignment horizontal="right" wrapText="1"/>
    </xf>
    <xf numFmtId="0" fontId="0" fillId="0" borderId="0" xfId="0" applyAlignment="1">
      <alignment vertical="top"/>
    </xf>
    <xf numFmtId="0" fontId="73" fillId="0" borderId="0" xfId="280" applyAlignment="1">
      <alignment horizontal="left" vertical="center" indent="2"/>
    </xf>
    <xf numFmtId="3" fontId="25" fillId="0" borderId="66" xfId="40" applyNumberFormat="1" applyFont="1" applyFill="1" applyBorder="1" applyAlignment="1">
      <alignment horizontal="right" vertical="center"/>
    </xf>
    <xf numFmtId="0" fontId="66" fillId="0" borderId="36" xfId="273" quotePrefix="1" applyFont="1" applyFill="1" applyBorder="1" applyAlignment="1">
      <alignment horizontal="left" vertical="center"/>
    </xf>
    <xf numFmtId="3" fontId="66" fillId="0" borderId="15" xfId="272" applyNumberFormat="1" applyFont="1" applyFill="1" applyBorder="1" applyAlignment="1">
      <alignment horizontal="right" vertical="center"/>
    </xf>
    <xf numFmtId="3" fontId="66" fillId="0" borderId="24" xfId="272" applyNumberFormat="1" applyFont="1" applyFill="1" applyBorder="1" applyAlignment="1">
      <alignment horizontal="right" vertical="center"/>
    </xf>
    <xf numFmtId="3" fontId="42" fillId="0" borderId="15" xfId="273" applyNumberFormat="1" applyFont="1" applyFill="1" applyBorder="1" applyAlignment="1">
      <alignment horizontal="right"/>
    </xf>
    <xf numFmtId="0" fontId="48" fillId="0" borderId="38" xfId="0" applyFont="1" applyBorder="1"/>
    <xf numFmtId="3" fontId="42" fillId="0" borderId="26" xfId="0" applyNumberFormat="1" applyFont="1" applyFill="1" applyBorder="1" applyAlignment="1">
      <alignment horizontal="right"/>
    </xf>
    <xf numFmtId="3" fontId="66" fillId="0" borderId="26" xfId="0" quotePrefix="1" applyNumberFormat="1" applyFont="1" applyFill="1" applyBorder="1" applyAlignment="1">
      <alignment horizontal="right" vertical="center"/>
    </xf>
    <xf numFmtId="3" fontId="66" fillId="0" borderId="26" xfId="272" applyNumberFormat="1" applyFont="1" applyFill="1" applyBorder="1" applyAlignment="1">
      <alignment horizontal="right" vertical="center"/>
    </xf>
    <xf numFmtId="3" fontId="66" fillId="0" borderId="27" xfId="272" applyNumberFormat="1" applyFont="1" applyFill="1" applyBorder="1" applyAlignment="1">
      <alignment horizontal="right" vertical="center"/>
    </xf>
    <xf numFmtId="3" fontId="48" fillId="0" borderId="0" xfId="0" applyNumberFormat="1" applyFont="1" applyBorder="1"/>
    <xf numFmtId="0" fontId="49" fillId="0" borderId="0" xfId="18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52" fillId="0" borderId="0" xfId="18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4" fillId="0" borderId="0" xfId="0" quotePrefix="1" applyFont="1" applyFill="1" applyBorder="1" applyAlignment="1"/>
    <xf numFmtId="0" fontId="49" fillId="0" borderId="0" xfId="18" applyFont="1" applyFill="1" applyBorder="1" applyAlignment="1">
      <alignment vertical="center"/>
    </xf>
    <xf numFmtId="0" fontId="49" fillId="0" borderId="0" xfId="18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vertical="center" wrapText="1"/>
    </xf>
    <xf numFmtId="0" fontId="18" fillId="4" borderId="94" xfId="0" applyFont="1" applyFill="1" applyBorder="1" applyAlignment="1">
      <alignment horizontal="center" vertical="center"/>
    </xf>
    <xf numFmtId="3" fontId="18" fillId="0" borderId="50" xfId="0" applyNumberFormat="1" applyFont="1" applyBorder="1" applyAlignment="1">
      <alignment horizontal="right" vertical="center"/>
    </xf>
    <xf numFmtId="164" fontId="25" fillId="0" borderId="95" xfId="40" applyNumberFormat="1" applyFont="1" applyFill="1" applyBorder="1" applyAlignment="1">
      <alignment horizontal="right" vertical="center"/>
    </xf>
    <xf numFmtId="3" fontId="25" fillId="0" borderId="95" xfId="40" applyNumberFormat="1" applyFont="1" applyFill="1" applyBorder="1" applyAlignment="1">
      <alignment horizontal="right" vertical="center"/>
    </xf>
    <xf numFmtId="3" fontId="18" fillId="0" borderId="95" xfId="0" applyNumberFormat="1" applyFont="1" applyBorder="1" applyAlignment="1">
      <alignment horizontal="right" vertical="center"/>
    </xf>
    <xf numFmtId="3" fontId="20" fillId="4" borderId="66" xfId="149" applyNumberFormat="1" applyFont="1" applyFill="1" applyBorder="1" applyAlignment="1">
      <alignment horizontal="right" vertical="center"/>
    </xf>
    <xf numFmtId="0" fontId="38" fillId="3" borderId="94" xfId="0" applyFont="1" applyFill="1" applyBorder="1" applyAlignment="1">
      <alignment horizontal="center" vertical="center" wrapText="1"/>
    </xf>
    <xf numFmtId="3" fontId="23" fillId="4" borderId="50" xfId="272" applyNumberFormat="1" applyFont="1" applyFill="1" applyBorder="1" applyAlignment="1">
      <alignment horizontal="right" vertical="center"/>
    </xf>
    <xf numFmtId="164" fontId="23" fillId="0" borderId="50" xfId="0" applyNumberFormat="1" applyFont="1" applyBorder="1" applyAlignment="1">
      <alignment horizontal="right"/>
    </xf>
    <xf numFmtId="3" fontId="23" fillId="4" borderId="95" xfId="272" applyNumberFormat="1" applyFont="1" applyFill="1" applyBorder="1" applyAlignment="1">
      <alignment horizontal="right" vertical="center"/>
    </xf>
    <xf numFmtId="0" fontId="38" fillId="3" borderId="62" xfId="0" applyFont="1" applyFill="1" applyBorder="1" applyAlignment="1">
      <alignment horizontal="left" vertical="top" wrapText="1"/>
    </xf>
    <xf numFmtId="0" fontId="38" fillId="3" borderId="64" xfId="0" applyFont="1" applyFill="1" applyBorder="1" applyAlignment="1">
      <alignment horizontal="left" vertical="top" wrapText="1"/>
    </xf>
    <xf numFmtId="0" fontId="18" fillId="4" borderId="62" xfId="273" quotePrefix="1" applyFont="1" applyFill="1" applyBorder="1" applyAlignment="1">
      <alignment horizontal="left" vertical="center"/>
    </xf>
    <xf numFmtId="3" fontId="24" fillId="4" borderId="9" xfId="273" applyNumberFormat="1" applyFont="1" applyFill="1" applyBorder="1" applyAlignment="1">
      <alignment horizontal="right" vertical="center"/>
    </xf>
    <xf numFmtId="3" fontId="24" fillId="4" borderId="63" xfId="273" applyNumberFormat="1" applyFont="1" applyFill="1" applyBorder="1" applyAlignment="1">
      <alignment horizontal="right" vertical="center"/>
    </xf>
    <xf numFmtId="0" fontId="18" fillId="4" borderId="62" xfId="119" quotePrefix="1" applyFont="1" applyFill="1" applyBorder="1" applyAlignment="1">
      <alignment horizontal="left" vertical="center" wrapText="1"/>
    </xf>
    <xf numFmtId="164" fontId="18" fillId="4" borderId="9" xfId="0" applyNumberFormat="1" applyFont="1" applyFill="1" applyBorder="1" applyAlignment="1">
      <alignment horizontal="right" vertical="center"/>
    </xf>
    <xf numFmtId="164" fontId="18" fillId="4" borderId="63" xfId="0" applyNumberFormat="1" applyFont="1" applyFill="1" applyBorder="1" applyAlignment="1">
      <alignment horizontal="right" vertical="center"/>
    </xf>
    <xf numFmtId="0" fontId="18" fillId="4" borderId="64" xfId="119" quotePrefix="1" applyFont="1" applyFill="1" applyBorder="1" applyAlignment="1">
      <alignment horizontal="left" vertical="center" wrapText="1"/>
    </xf>
    <xf numFmtId="164" fontId="18" fillId="4" borderId="65" xfId="0" applyNumberFormat="1" applyFont="1" applyFill="1" applyBorder="1" applyAlignment="1">
      <alignment horizontal="right" vertical="center"/>
    </xf>
    <xf numFmtId="164" fontId="18" fillId="4" borderId="66" xfId="0" applyNumberFormat="1" applyFont="1" applyFill="1" applyBorder="1" applyAlignment="1">
      <alignment horizontal="right" vertical="center"/>
    </xf>
    <xf numFmtId="3" fontId="18" fillId="4" borderId="9" xfId="272" applyNumberFormat="1" applyFont="1" applyFill="1" applyBorder="1" applyAlignment="1">
      <alignment horizontal="right" vertical="center"/>
    </xf>
    <xf numFmtId="3" fontId="18" fillId="4" borderId="63" xfId="272" applyNumberFormat="1" applyFont="1" applyFill="1" applyBorder="1" applyAlignment="1">
      <alignment horizontal="right" vertical="center"/>
    </xf>
    <xf numFmtId="0" fontId="18" fillId="4" borderId="86" xfId="119" quotePrefix="1" applyFont="1" applyFill="1" applyBorder="1" applyAlignment="1">
      <alignment horizontal="left" vertical="center" wrapText="1"/>
    </xf>
    <xf numFmtId="3" fontId="18" fillId="4" borderId="84" xfId="272" applyNumberFormat="1" applyFont="1" applyFill="1" applyBorder="1" applyAlignment="1">
      <alignment horizontal="right" vertical="center"/>
    </xf>
    <xf numFmtId="3" fontId="18" fillId="4" borderId="85" xfId="272" applyNumberFormat="1" applyFont="1" applyFill="1" applyBorder="1" applyAlignment="1">
      <alignment horizontal="right" vertical="center"/>
    </xf>
    <xf numFmtId="164" fontId="23" fillId="0" borderId="9" xfId="0" applyNumberFormat="1" applyFont="1" applyBorder="1" applyAlignment="1">
      <alignment horizontal="center"/>
    </xf>
    <xf numFmtId="0" fontId="26" fillId="0" borderId="0" xfId="18" applyFont="1" applyFill="1" applyBorder="1"/>
    <xf numFmtId="0" fontId="26" fillId="0" borderId="0" xfId="0" applyFont="1" applyBorder="1" applyAlignment="1">
      <alignment horizontal="left" vertical="center"/>
    </xf>
    <xf numFmtId="0" fontId="75" fillId="0" borderId="0" xfId="0" applyFont="1" applyBorder="1" applyAlignment="1">
      <alignment horizontal="left" vertical="center"/>
    </xf>
    <xf numFmtId="0" fontId="75" fillId="0" borderId="0" xfId="18" applyFont="1" applyFill="1" applyBorder="1"/>
    <xf numFmtId="0" fontId="26" fillId="0" borderId="0" xfId="0" applyFont="1" applyBorder="1" applyAlignment="1">
      <alignment vertical="center"/>
    </xf>
    <xf numFmtId="0" fontId="48" fillId="4" borderId="62" xfId="273" applyFont="1" applyFill="1" applyBorder="1" applyAlignment="1">
      <alignment horizontal="left" vertical="center"/>
    </xf>
    <xf numFmtId="3" fontId="48" fillId="4" borderId="9" xfId="0" applyNumberFormat="1" applyFont="1" applyFill="1" applyBorder="1" applyAlignment="1">
      <alignment horizontal="right" vertical="center"/>
    </xf>
    <xf numFmtId="3" fontId="48" fillId="4" borderId="9" xfId="272" applyNumberFormat="1" applyFont="1" applyFill="1" applyBorder="1" applyAlignment="1">
      <alignment horizontal="right" vertical="center"/>
    </xf>
    <xf numFmtId="3" fontId="48" fillId="4" borderId="63" xfId="272" applyNumberFormat="1" applyFont="1" applyFill="1" applyBorder="1" applyAlignment="1">
      <alignment horizontal="right" vertical="center"/>
    </xf>
    <xf numFmtId="0" fontId="48" fillId="4" borderId="64" xfId="273" applyFont="1" applyFill="1" applyBorder="1" applyAlignment="1">
      <alignment horizontal="left" vertical="center"/>
    </xf>
    <xf numFmtId="3" fontId="48" fillId="4" borderId="65" xfId="0" applyNumberFormat="1" applyFont="1" applyFill="1" applyBorder="1" applyAlignment="1">
      <alignment horizontal="right" vertical="center"/>
    </xf>
    <xf numFmtId="3" fontId="48" fillId="4" borderId="65" xfId="272" applyNumberFormat="1" applyFont="1" applyFill="1" applyBorder="1" applyAlignment="1">
      <alignment horizontal="right" vertical="center"/>
    </xf>
    <xf numFmtId="3" fontId="48" fillId="4" borderId="66" xfId="272" applyNumberFormat="1" applyFont="1" applyFill="1" applyBorder="1" applyAlignment="1">
      <alignment horizontal="right" vertical="center"/>
    </xf>
    <xf numFmtId="172" fontId="58" fillId="4" borderId="62" xfId="273" quotePrefix="1" applyNumberFormat="1" applyFont="1" applyFill="1" applyBorder="1" applyAlignment="1">
      <alignment horizontal="left" vertical="center"/>
    </xf>
    <xf numFmtId="3" fontId="58" fillId="4" borderId="9" xfId="273" applyNumberFormat="1" applyFont="1" applyFill="1" applyBorder="1" applyAlignment="1">
      <alignment horizontal="right" vertical="center"/>
    </xf>
    <xf numFmtId="3" fontId="58" fillId="4" borderId="63" xfId="273" applyNumberFormat="1" applyFont="1" applyFill="1" applyBorder="1" applyAlignment="1">
      <alignment horizontal="right" vertical="center"/>
    </xf>
    <xf numFmtId="0" fontId="18" fillId="0" borderId="0" xfId="0" applyFont="1" applyAlignment="1">
      <alignment horizontal="center"/>
    </xf>
    <xf numFmtId="164" fontId="37" fillId="0" borderId="0" xfId="0" applyNumberFormat="1" applyFont="1" applyBorder="1" applyAlignment="1">
      <alignment vertical="center"/>
    </xf>
    <xf numFmtId="3" fontId="42" fillId="4" borderId="15" xfId="0" applyNumberFormat="1" applyFont="1" applyFill="1" applyBorder="1" applyAlignment="1">
      <alignment horizontal="right" vertical="center"/>
    </xf>
    <xf numFmtId="3" fontId="42" fillId="4" borderId="24" xfId="0" applyNumberFormat="1" applyFont="1" applyFill="1" applyBorder="1" applyAlignment="1">
      <alignment horizontal="right" vertical="center"/>
    </xf>
    <xf numFmtId="3" fontId="19" fillId="0" borderId="0" xfId="0" applyNumberFormat="1" applyFont="1"/>
    <xf numFmtId="3" fontId="59" fillId="0" borderId="23" xfId="273" applyNumberFormat="1" applyFont="1" applyFill="1" applyBorder="1" applyAlignment="1">
      <alignment horizontal="right" vertical="center"/>
    </xf>
    <xf numFmtId="3" fontId="59" fillId="0" borderId="15" xfId="273" applyNumberFormat="1" applyFont="1" applyFill="1" applyBorder="1" applyAlignment="1">
      <alignment horizontal="right" vertical="center"/>
    </xf>
    <xf numFmtId="3" fontId="59" fillId="0" borderId="24" xfId="273" applyNumberFormat="1" applyFont="1" applyFill="1" applyBorder="1" applyAlignment="1">
      <alignment horizontal="right" vertical="center"/>
    </xf>
    <xf numFmtId="3" fontId="42" fillId="0" borderId="23" xfId="0" applyNumberFormat="1" applyFont="1" applyFill="1" applyBorder="1" applyAlignment="1">
      <alignment horizontal="right" vertical="center"/>
    </xf>
    <xf numFmtId="3" fontId="42" fillId="0" borderId="15" xfId="0" applyNumberFormat="1" applyFont="1" applyFill="1" applyBorder="1" applyAlignment="1">
      <alignment horizontal="right" vertical="center"/>
    </xf>
    <xf numFmtId="3" fontId="42" fillId="0" borderId="25" xfId="0" applyNumberFormat="1" applyFont="1" applyFill="1" applyBorder="1" applyAlignment="1">
      <alignment horizontal="right" vertical="center"/>
    </xf>
    <xf numFmtId="3" fontId="42" fillId="0" borderId="26" xfId="0" applyNumberFormat="1" applyFont="1" applyFill="1" applyBorder="1" applyAlignment="1">
      <alignment horizontal="right" vertical="center"/>
    </xf>
    <xf numFmtId="3" fontId="42" fillId="4" borderId="26" xfId="0" applyNumberFormat="1" applyFont="1" applyFill="1" applyBorder="1" applyAlignment="1">
      <alignment horizontal="right" vertical="center"/>
    </xf>
    <xf numFmtId="3" fontId="42" fillId="4" borderId="27" xfId="0" applyNumberFormat="1" applyFont="1" applyFill="1" applyBorder="1" applyAlignment="1">
      <alignment horizontal="right" vertical="center"/>
    </xf>
    <xf numFmtId="3" fontId="59" fillId="4" borderId="23" xfId="273" applyNumberFormat="1" applyFont="1" applyFill="1" applyBorder="1" applyAlignment="1">
      <alignment horizontal="right" vertical="center"/>
    </xf>
    <xf numFmtId="3" fontId="59" fillId="4" borderId="15" xfId="273" applyNumberFormat="1" applyFont="1" applyFill="1" applyBorder="1" applyAlignment="1">
      <alignment horizontal="right" vertical="center"/>
    </xf>
    <xf numFmtId="3" fontId="59" fillId="4" borderId="24" xfId="273" applyNumberFormat="1" applyFont="1" applyFill="1" applyBorder="1" applyAlignment="1">
      <alignment horizontal="right" vertical="center"/>
    </xf>
    <xf numFmtId="3" fontId="42" fillId="4" borderId="23" xfId="0" applyNumberFormat="1" applyFont="1" applyFill="1" applyBorder="1" applyAlignment="1">
      <alignment horizontal="right" vertical="center"/>
    </xf>
    <xf numFmtId="3" fontId="42" fillId="4" borderId="25" xfId="0" applyNumberFormat="1" applyFont="1" applyFill="1" applyBorder="1" applyAlignment="1">
      <alignment horizontal="right" vertical="center"/>
    </xf>
    <xf numFmtId="0" fontId="66" fillId="0" borderId="36" xfId="271" quotePrefix="1" applyFont="1" applyFill="1" applyBorder="1" applyAlignment="1">
      <alignment horizontal="left" vertical="center"/>
    </xf>
    <xf numFmtId="3" fontId="42" fillId="0" borderId="0" xfId="272" applyNumberFormat="1" applyFont="1" applyFill="1" applyBorder="1" applyAlignment="1">
      <alignment horizontal="right" vertical="center"/>
    </xf>
    <xf numFmtId="3" fontId="42" fillId="0" borderId="11" xfId="272" applyNumberFormat="1" applyFont="1" applyFill="1" applyBorder="1" applyAlignment="1">
      <alignment horizontal="right" vertical="center"/>
    </xf>
    <xf numFmtId="3" fontId="42" fillId="0" borderId="8" xfId="272" applyNumberFormat="1" applyFont="1" applyFill="1" applyBorder="1" applyAlignment="1">
      <alignment horizontal="right" vertical="center"/>
    </xf>
    <xf numFmtId="3" fontId="42" fillId="0" borderId="12" xfId="272" applyNumberFormat="1" applyFont="1" applyFill="1" applyBorder="1" applyAlignment="1">
      <alignment horizontal="right" vertical="center"/>
    </xf>
    <xf numFmtId="0" fontId="24" fillId="0" borderId="0" xfId="0" applyFont="1" applyAlignment="1"/>
    <xf numFmtId="49" fontId="18" fillId="0" borderId="0" xfId="0" applyNumberFormat="1" applyFont="1"/>
    <xf numFmtId="0" fontId="26" fillId="0" borderId="0" xfId="0" applyFont="1"/>
    <xf numFmtId="0" fontId="18" fillId="0" borderId="0" xfId="0" applyNumberFormat="1" applyFont="1"/>
    <xf numFmtId="170" fontId="18" fillId="0" borderId="0" xfId="0" applyNumberFormat="1" applyFont="1"/>
    <xf numFmtId="0" fontId="23" fillId="0" borderId="0" xfId="0" applyFont="1"/>
    <xf numFmtId="3" fontId="24" fillId="0" borderId="0" xfId="0" applyNumberFormat="1" applyFont="1"/>
    <xf numFmtId="164" fontId="38" fillId="3" borderId="108" xfId="18" applyNumberFormat="1" applyFont="1" applyFill="1" applyBorder="1" applyAlignment="1">
      <alignment horizontal="center" vertical="center" wrapText="1"/>
    </xf>
    <xf numFmtId="164" fontId="38" fillId="3" borderId="109" xfId="18" applyNumberFormat="1" applyFont="1" applyFill="1" applyBorder="1" applyAlignment="1">
      <alignment horizontal="center" vertical="center" wrapText="1"/>
    </xf>
    <xf numFmtId="3" fontId="20" fillId="4" borderId="98" xfId="28" applyNumberFormat="1" applyFont="1" applyFill="1" applyBorder="1" applyAlignment="1">
      <alignment vertical="center"/>
    </xf>
    <xf numFmtId="3" fontId="20" fillId="4" borderId="99" xfId="149" applyNumberFormat="1" applyFont="1" applyFill="1" applyBorder="1" applyAlignment="1">
      <alignment vertical="center"/>
    </xf>
    <xf numFmtId="3" fontId="20" fillId="4" borderId="99" xfId="29" applyNumberFormat="1" applyFont="1" applyFill="1" applyBorder="1" applyAlignment="1"/>
    <xf numFmtId="3" fontId="20" fillId="4" borderId="99" xfId="149" applyNumberFormat="1" applyFont="1" applyFill="1" applyBorder="1" applyAlignment="1">
      <alignment horizontal="right" vertical="center"/>
    </xf>
    <xf numFmtId="3" fontId="20" fillId="4" borderId="100" xfId="29" applyNumberFormat="1" applyFont="1" applyFill="1" applyBorder="1" applyAlignment="1"/>
    <xf numFmtId="0" fontId="18" fillId="4" borderId="98" xfId="149" applyFont="1" applyFill="1" applyBorder="1" applyAlignment="1">
      <alignment vertical="center"/>
    </xf>
    <xf numFmtId="3" fontId="23" fillId="4" borderId="99" xfId="28" applyNumberFormat="1" applyFont="1" applyFill="1" applyBorder="1" applyAlignment="1">
      <alignment vertical="center"/>
    </xf>
    <xf numFmtId="3" fontId="23" fillId="4" borderId="99" xfId="149" applyNumberFormat="1" applyFont="1" applyFill="1" applyBorder="1" applyAlignment="1">
      <alignment vertical="center"/>
    </xf>
    <xf numFmtId="3" fontId="23" fillId="4" borderId="99" xfId="29" applyNumberFormat="1" applyFont="1" applyFill="1" applyBorder="1" applyAlignment="1">
      <alignment vertical="center"/>
    </xf>
    <xf numFmtId="3" fontId="23" fillId="4" borderId="98" xfId="28" applyNumberFormat="1" applyFont="1" applyFill="1" applyBorder="1" applyAlignment="1">
      <alignment vertical="center"/>
    </xf>
    <xf numFmtId="3" fontId="23" fillId="4" borderId="99" xfId="192" applyNumberFormat="1" applyFont="1" applyFill="1" applyBorder="1" applyAlignment="1"/>
    <xf numFmtId="3" fontId="23" fillId="4" borderId="101" xfId="28" applyNumberFormat="1" applyFont="1" applyFill="1" applyBorder="1" applyAlignment="1">
      <alignment vertical="center"/>
    </xf>
    <xf numFmtId="3" fontId="20" fillId="4" borderId="102" xfId="149" applyNumberFormat="1" applyFont="1" applyFill="1" applyBorder="1" applyAlignment="1">
      <alignment vertical="center"/>
    </xf>
    <xf numFmtId="3" fontId="23" fillId="4" borderId="102" xfId="28" applyNumberFormat="1" applyFont="1" applyFill="1" applyBorder="1" applyAlignment="1">
      <alignment vertical="center"/>
    </xf>
    <xf numFmtId="3" fontId="23" fillId="4" borderId="102" xfId="149" applyNumberFormat="1" applyFont="1" applyFill="1" applyBorder="1" applyAlignment="1">
      <alignment vertical="center"/>
    </xf>
    <xf numFmtId="3" fontId="23" fillId="4" borderId="102" xfId="192" applyNumberFormat="1" applyFont="1" applyFill="1" applyBorder="1" applyAlignment="1"/>
    <xf numFmtId="3" fontId="23" fillId="4" borderId="102" xfId="29" applyNumberFormat="1" applyFont="1" applyFill="1" applyBorder="1" applyAlignment="1">
      <alignment vertical="center"/>
    </xf>
    <xf numFmtId="3" fontId="20" fillId="4" borderId="102" xfId="29" applyNumberFormat="1" applyFont="1" applyFill="1" applyBorder="1" applyAlignment="1"/>
    <xf numFmtId="3" fontId="20" fillId="4" borderId="103" xfId="29" applyNumberFormat="1" applyFont="1" applyFill="1" applyBorder="1" applyAlignment="1"/>
    <xf numFmtId="0" fontId="18" fillId="0" borderId="0" xfId="0" applyFont="1" applyFill="1" applyBorder="1"/>
    <xf numFmtId="164" fontId="38" fillId="3" borderId="113" xfId="18" applyNumberFormat="1" applyFont="1" applyFill="1" applyBorder="1" applyAlignment="1">
      <alignment horizontal="center" vertical="center" wrapText="1"/>
    </xf>
    <xf numFmtId="0" fontId="38" fillId="3" borderId="114" xfId="18" applyNumberFormat="1" applyFont="1" applyFill="1" applyBorder="1" applyAlignment="1">
      <alignment horizontal="center" vertical="center"/>
    </xf>
    <xf numFmtId="0" fontId="38" fillId="3" borderId="115" xfId="18" applyNumberFormat="1" applyFont="1" applyFill="1" applyBorder="1" applyAlignment="1">
      <alignment horizontal="center" vertical="center"/>
    </xf>
    <xf numFmtId="3" fontId="20" fillId="4" borderId="68" xfId="28" applyNumberFormat="1" applyFont="1" applyFill="1" applyBorder="1" applyAlignment="1">
      <alignment vertical="center"/>
    </xf>
    <xf numFmtId="3" fontId="20" fillId="4" borderId="69" xfId="149" applyNumberFormat="1" applyFont="1" applyFill="1" applyBorder="1" applyAlignment="1">
      <alignment vertical="center"/>
    </xf>
    <xf numFmtId="3" fontId="20" fillId="4" borderId="96" xfId="29" applyNumberFormat="1" applyFont="1" applyFill="1" applyBorder="1" applyAlignment="1">
      <alignment vertical="center"/>
    </xf>
    <xf numFmtId="3" fontId="20" fillId="4" borderId="9" xfId="149" applyNumberFormat="1" applyFont="1" applyFill="1" applyBorder="1" applyAlignment="1">
      <alignment vertical="center"/>
    </xf>
    <xf numFmtId="3" fontId="20" fillId="4" borderId="63" xfId="29" applyNumberFormat="1" applyFont="1" applyFill="1" applyBorder="1" applyAlignment="1">
      <alignment vertical="center"/>
    </xf>
    <xf numFmtId="3" fontId="20" fillId="4" borderId="63" xfId="29" applyNumberFormat="1" applyFont="1" applyFill="1" applyBorder="1" applyAlignment="1">
      <alignment horizontal="right" vertical="center"/>
    </xf>
    <xf numFmtId="0" fontId="18" fillId="4" borderId="68" xfId="149" applyFont="1" applyFill="1" applyBorder="1" applyAlignment="1">
      <alignment vertical="center"/>
    </xf>
    <xf numFmtId="3" fontId="23" fillId="4" borderId="69" xfId="28" applyNumberFormat="1" applyFont="1" applyFill="1" applyBorder="1" applyAlignment="1">
      <alignment vertical="center"/>
    </xf>
    <xf numFmtId="3" fontId="23" fillId="4" borderId="69" xfId="149" applyNumberFormat="1" applyFont="1" applyFill="1" applyBorder="1" applyAlignment="1">
      <alignment vertical="center"/>
    </xf>
    <xf numFmtId="3" fontId="23" fillId="4" borderId="69" xfId="29" applyNumberFormat="1" applyFont="1" applyFill="1" applyBorder="1" applyAlignment="1">
      <alignment vertical="center"/>
    </xf>
    <xf numFmtId="3" fontId="23" fillId="4" borderId="9" xfId="29" applyNumberFormat="1" applyFont="1" applyFill="1" applyBorder="1" applyAlignment="1">
      <alignment vertical="center"/>
    </xf>
    <xf numFmtId="3" fontId="23" fillId="4" borderId="9" xfId="28" applyNumberFormat="1" applyFont="1" applyFill="1" applyBorder="1" applyAlignment="1">
      <alignment vertical="center"/>
    </xf>
    <xf numFmtId="3" fontId="23" fillId="4" borderId="9" xfId="28" applyNumberFormat="1" applyFont="1" applyFill="1" applyBorder="1" applyAlignment="1">
      <alignment horizontal="right" vertical="center"/>
    </xf>
    <xf numFmtId="3" fontId="23" fillId="4" borderId="9" xfId="149" applyNumberFormat="1" applyFont="1" applyFill="1" applyBorder="1" applyAlignment="1">
      <alignment horizontal="right" vertical="center"/>
    </xf>
    <xf numFmtId="3" fontId="23" fillId="4" borderId="9" xfId="29" applyNumberFormat="1" applyFont="1" applyFill="1" applyBorder="1" applyAlignment="1">
      <alignment horizontal="right" vertical="center"/>
    </xf>
    <xf numFmtId="3" fontId="23" fillId="4" borderId="68" xfId="28" applyNumberFormat="1" applyFont="1" applyFill="1" applyBorder="1" applyAlignment="1">
      <alignment vertical="center"/>
    </xf>
    <xf numFmtId="3" fontId="23" fillId="4" borderId="69" xfId="192" applyNumberFormat="1" applyFont="1" applyFill="1" applyBorder="1" applyAlignment="1">
      <alignment vertical="center"/>
    </xf>
    <xf numFmtId="3" fontId="23" fillId="4" borderId="9" xfId="192" applyNumberFormat="1" applyFont="1" applyFill="1" applyBorder="1" applyAlignment="1">
      <alignment vertical="center"/>
    </xf>
    <xf numFmtId="3" fontId="23" fillId="4" borderId="9" xfId="192" applyNumberFormat="1" applyFont="1" applyFill="1" applyBorder="1" applyAlignment="1">
      <alignment horizontal="right" vertical="center"/>
    </xf>
    <xf numFmtId="3" fontId="23" fillId="4" borderId="70" xfId="28" applyNumberFormat="1" applyFont="1" applyFill="1" applyBorder="1" applyAlignment="1">
      <alignment vertical="center"/>
    </xf>
    <xf numFmtId="3" fontId="23" fillId="4" borderId="71" xfId="28" applyNumberFormat="1" applyFont="1" applyFill="1" applyBorder="1" applyAlignment="1">
      <alignment vertical="center"/>
    </xf>
    <xf numFmtId="3" fontId="23" fillId="4" borderId="71" xfId="149" applyNumberFormat="1" applyFont="1" applyFill="1" applyBorder="1" applyAlignment="1">
      <alignment vertical="center"/>
    </xf>
    <xf numFmtId="3" fontId="23" fillId="4" borderId="71" xfId="192" applyNumberFormat="1" applyFont="1" applyFill="1" applyBorder="1" applyAlignment="1">
      <alignment vertical="center"/>
    </xf>
    <xf numFmtId="3" fontId="23" fillId="4" borderId="71" xfId="29" applyNumberFormat="1" applyFont="1" applyFill="1" applyBorder="1" applyAlignment="1">
      <alignment vertical="center"/>
    </xf>
    <xf numFmtId="3" fontId="23" fillId="4" borderId="65" xfId="29" applyNumberFormat="1" applyFont="1" applyFill="1" applyBorder="1" applyAlignment="1">
      <alignment vertical="center"/>
    </xf>
    <xf numFmtId="3" fontId="20" fillId="4" borderId="97" xfId="29" applyNumberFormat="1" applyFont="1" applyFill="1" applyBorder="1" applyAlignment="1">
      <alignment vertical="center"/>
    </xf>
    <xf numFmtId="3" fontId="23" fillId="4" borderId="65" xfId="28" applyNumberFormat="1" applyFont="1" applyFill="1" applyBorder="1" applyAlignment="1">
      <alignment vertical="center"/>
    </xf>
    <xf numFmtId="3" fontId="23" fillId="4" borderId="65" xfId="192" applyNumberFormat="1" applyFont="1" applyFill="1" applyBorder="1" applyAlignment="1">
      <alignment vertical="center"/>
    </xf>
    <xf numFmtId="3" fontId="20" fillId="4" borderId="66" xfId="29" applyNumberFormat="1" applyFont="1" applyFill="1" applyBorder="1" applyAlignment="1">
      <alignment vertical="center"/>
    </xf>
    <xf numFmtId="3" fontId="23" fillId="4" borderId="65" xfId="28" applyNumberFormat="1" applyFont="1" applyFill="1" applyBorder="1" applyAlignment="1">
      <alignment horizontal="right" vertical="center"/>
    </xf>
    <xf numFmtId="3" fontId="23" fillId="4" borderId="65" xfId="149" applyNumberFormat="1" applyFont="1" applyFill="1" applyBorder="1" applyAlignment="1">
      <alignment horizontal="right" vertical="center"/>
    </xf>
    <xf numFmtId="3" fontId="23" fillId="4" borderId="65" xfId="192" applyNumberFormat="1" applyFont="1" applyFill="1" applyBorder="1" applyAlignment="1">
      <alignment horizontal="right" vertical="center"/>
    </xf>
    <xf numFmtId="3" fontId="23" fillId="4" borderId="65" xfId="29" applyNumberFormat="1" applyFont="1" applyFill="1" applyBorder="1" applyAlignment="1">
      <alignment horizontal="right" vertical="center"/>
    </xf>
    <xf numFmtId="3" fontId="20" fillId="4" borderId="66" xfId="29" applyNumberFormat="1" applyFont="1" applyFill="1" applyBorder="1" applyAlignment="1">
      <alignment horizontal="right" vertical="center"/>
    </xf>
    <xf numFmtId="0" fontId="38" fillId="3" borderId="116" xfId="0" applyFont="1" applyFill="1" applyBorder="1" applyAlignment="1">
      <alignment horizontal="center" vertical="center"/>
    </xf>
    <xf numFmtId="0" fontId="38" fillId="3" borderId="119" xfId="119" applyFont="1" applyFill="1" applyBorder="1" applyAlignment="1">
      <alignment horizontal="center" vertical="center"/>
    </xf>
    <xf numFmtId="0" fontId="38" fillId="3" borderId="120" xfId="0" applyFont="1" applyFill="1" applyBorder="1" applyAlignment="1">
      <alignment horizontal="center" vertical="center" wrapText="1"/>
    </xf>
    <xf numFmtId="0" fontId="38" fillId="3" borderId="120" xfId="18" applyFont="1" applyFill="1" applyBorder="1" applyAlignment="1">
      <alignment horizontal="center" vertical="center" wrapText="1"/>
    </xf>
    <xf numFmtId="0" fontId="38" fillId="3" borderId="120" xfId="119" applyFont="1" applyFill="1" applyBorder="1" applyAlignment="1">
      <alignment horizontal="center" vertical="center" wrapText="1"/>
    </xf>
    <xf numFmtId="0" fontId="38" fillId="3" borderId="121" xfId="119" applyFont="1" applyFill="1" applyBorder="1" applyAlignment="1">
      <alignment horizontal="center" vertical="center" wrapText="1"/>
    </xf>
    <xf numFmtId="164" fontId="38" fillId="3" borderId="119" xfId="119" applyNumberFormat="1" applyFont="1" applyFill="1" applyBorder="1" applyAlignment="1">
      <alignment horizontal="left"/>
    </xf>
    <xf numFmtId="164" fontId="25" fillId="0" borderId="120" xfId="0" quotePrefix="1" applyNumberFormat="1" applyFont="1" applyFill="1" applyBorder="1" applyAlignment="1">
      <alignment horizontal="right"/>
    </xf>
    <xf numFmtId="164" fontId="25" fillId="0" borderId="120" xfId="18" quotePrefix="1" applyNumberFormat="1" applyFont="1" applyFill="1" applyBorder="1" applyAlignment="1">
      <alignment horizontal="right"/>
    </xf>
    <xf numFmtId="164" fontId="25" fillId="0" borderId="120" xfId="119" quotePrefix="1" applyNumberFormat="1" applyFont="1" applyFill="1" applyBorder="1" applyAlignment="1">
      <alignment horizontal="right"/>
    </xf>
    <xf numFmtId="164" fontId="74" fillId="0" borderId="120" xfId="18" quotePrefix="1" applyNumberFormat="1" applyFont="1" applyFill="1" applyBorder="1" applyAlignment="1">
      <alignment horizontal="right"/>
    </xf>
    <xf numFmtId="164" fontId="23" fillId="0" borderId="120" xfId="119" quotePrefix="1" applyNumberFormat="1" applyFont="1" applyFill="1" applyBorder="1" applyAlignment="1">
      <alignment horizontal="right"/>
    </xf>
    <xf numFmtId="164" fontId="25" fillId="0" borderId="121" xfId="119" quotePrefix="1" applyNumberFormat="1" applyFont="1" applyFill="1" applyBorder="1" applyAlignment="1">
      <alignment horizontal="right"/>
    </xf>
    <xf numFmtId="49" fontId="74" fillId="0" borderId="120" xfId="18" quotePrefix="1" applyNumberFormat="1" applyFont="1" applyFill="1" applyBorder="1" applyAlignment="1">
      <alignment horizontal="center"/>
    </xf>
    <xf numFmtId="164" fontId="74" fillId="0" borderId="120" xfId="18" quotePrefix="1" applyNumberFormat="1" applyFont="1" applyFill="1" applyBorder="1" applyAlignment="1">
      <alignment horizontal="center"/>
    </xf>
    <xf numFmtId="164" fontId="25" fillId="0" borderId="120" xfId="0" applyNumberFormat="1" applyFont="1" applyFill="1" applyBorder="1" applyAlignment="1">
      <alignment horizontal="right"/>
    </xf>
    <xf numFmtId="164" fontId="25" fillId="0" borderId="120" xfId="18" applyNumberFormat="1" applyFont="1" applyFill="1" applyBorder="1" applyAlignment="1">
      <alignment horizontal="right"/>
    </xf>
    <xf numFmtId="164" fontId="25" fillId="0" borderId="120" xfId="119" applyNumberFormat="1" applyFont="1" applyFill="1" applyBorder="1" applyAlignment="1">
      <alignment horizontal="right"/>
    </xf>
    <xf numFmtId="164" fontId="23" fillId="0" borderId="120" xfId="119" applyNumberFormat="1" applyFont="1" applyFill="1" applyBorder="1" applyAlignment="1">
      <alignment horizontal="right"/>
    </xf>
    <xf numFmtId="167" fontId="25" fillId="0" borderId="120" xfId="0" applyNumberFormat="1" applyFont="1" applyFill="1" applyBorder="1" applyAlignment="1">
      <alignment horizontal="right" vertical="center"/>
    </xf>
    <xf numFmtId="168" fontId="25" fillId="0" borderId="120" xfId="18" applyNumberFormat="1" applyFont="1" applyFill="1" applyBorder="1" applyAlignment="1">
      <alignment horizontal="right" vertical="center"/>
    </xf>
    <xf numFmtId="164" fontId="38" fillId="3" borderId="123" xfId="0" applyNumberFormat="1" applyFont="1" applyFill="1" applyBorder="1" applyAlignment="1">
      <alignment horizontal="right"/>
    </xf>
    <xf numFmtId="164" fontId="38" fillId="3" borderId="124" xfId="0" applyNumberFormat="1" applyFont="1" applyFill="1" applyBorder="1" applyAlignment="1">
      <alignment horizontal="right"/>
    </xf>
    <xf numFmtId="0" fontId="38" fillId="3" borderId="117" xfId="119" applyFont="1" applyFill="1" applyBorder="1" applyAlignment="1">
      <alignment horizontal="center" vertical="center"/>
    </xf>
    <xf numFmtId="164" fontId="38" fillId="3" borderId="117" xfId="119" applyNumberFormat="1" applyFont="1" applyFill="1" applyBorder="1" applyAlignment="1">
      <alignment horizontal="center" vertical="center"/>
    </xf>
    <xf numFmtId="0" fontId="38" fillId="3" borderId="118" xfId="119" applyFont="1" applyFill="1" applyBorder="1" applyAlignment="1">
      <alignment horizontal="center" vertical="center"/>
    </xf>
    <xf numFmtId="164" fontId="38" fillId="3" borderId="121" xfId="0" applyNumberFormat="1" applyFont="1" applyFill="1" applyBorder="1" applyAlignment="1">
      <alignment horizontal="right"/>
    </xf>
    <xf numFmtId="0" fontId="38" fillId="3" borderId="123" xfId="119" applyFont="1" applyFill="1" applyBorder="1" applyAlignment="1">
      <alignment horizontal="center" vertical="center" wrapText="1"/>
    </xf>
    <xf numFmtId="164" fontId="23" fillId="0" borderId="123" xfId="119" quotePrefix="1" applyNumberFormat="1" applyFont="1" applyFill="1" applyBorder="1" applyAlignment="1">
      <alignment horizontal="right"/>
    </xf>
    <xf numFmtId="164" fontId="23" fillId="0" borderId="123" xfId="119" applyNumberFormat="1" applyFont="1" applyFill="1" applyBorder="1" applyAlignment="1">
      <alignment horizontal="right"/>
    </xf>
    <xf numFmtId="0" fontId="38" fillId="3" borderId="122" xfId="119" applyFont="1" applyFill="1" applyBorder="1" applyAlignment="1">
      <alignment horizontal="center" vertical="center" wrapText="1"/>
    </xf>
    <xf numFmtId="0" fontId="77" fillId="0" borderId="0" xfId="280" applyFont="1" applyAlignment="1">
      <alignment horizontal="left" vertical="center" indent="2"/>
    </xf>
    <xf numFmtId="0" fontId="78" fillId="0" borderId="0" xfId="0" applyFont="1"/>
    <xf numFmtId="0" fontId="14" fillId="0" borderId="8" xfId="0" applyFont="1" applyBorder="1" applyAlignment="1">
      <alignment horizontal="left"/>
    </xf>
    <xf numFmtId="0" fontId="73" fillId="0" borderId="0" xfId="280" applyFont="1" applyAlignment="1">
      <alignment horizontal="left" vertical="center" indent="2"/>
    </xf>
    <xf numFmtId="0" fontId="0" fillId="0" borderId="0" xfId="0" applyFont="1" applyAlignment="1">
      <alignment horizontal="center"/>
    </xf>
    <xf numFmtId="1" fontId="48" fillId="0" borderId="0" xfId="0" applyNumberFormat="1" applyFont="1"/>
    <xf numFmtId="1" fontId="71" fillId="0" borderId="0" xfId="272" applyNumberFormat="1" applyFont="1" applyFill="1" applyBorder="1" applyAlignment="1">
      <alignment horizontal="right" vertical="center"/>
    </xf>
    <xf numFmtId="1" fontId="0" fillId="0" borderId="0" xfId="0" applyNumberFormat="1"/>
    <xf numFmtId="3" fontId="75" fillId="0" borderId="0" xfId="0" applyNumberFormat="1" applyFont="1" applyBorder="1" applyAlignment="1">
      <alignment horizontal="left" vertical="center"/>
    </xf>
    <xf numFmtId="0" fontId="20" fillId="3" borderId="74" xfId="0" applyFont="1" applyFill="1" applyBorder="1" applyAlignment="1">
      <alignment horizontal="center" vertical="center" wrapText="1"/>
    </xf>
    <xf numFmtId="0" fontId="22" fillId="3" borderId="75" xfId="0" applyFont="1" applyFill="1" applyBorder="1" applyAlignment="1">
      <alignment horizontal="center" vertical="center" wrapText="1"/>
    </xf>
    <xf numFmtId="0" fontId="20" fillId="3" borderId="75" xfId="0" applyFont="1" applyFill="1" applyBorder="1" applyAlignment="1">
      <alignment horizontal="center" vertical="center" wrapText="1"/>
    </xf>
    <xf numFmtId="0" fontId="20" fillId="3" borderId="76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20" fillId="3" borderId="91" xfId="0" applyFont="1" applyFill="1" applyBorder="1" applyAlignment="1">
      <alignment horizontal="center" vertical="center" wrapText="1"/>
    </xf>
    <xf numFmtId="0" fontId="76" fillId="3" borderId="92" xfId="0" applyFont="1" applyFill="1" applyBorder="1" applyAlignment="1">
      <alignment horizontal="center" vertical="center" wrapText="1"/>
    </xf>
    <xf numFmtId="0" fontId="20" fillId="3" borderId="92" xfId="0" applyFont="1" applyFill="1" applyBorder="1" applyAlignment="1">
      <alignment horizontal="center" vertical="center" wrapText="1"/>
    </xf>
    <xf numFmtId="0" fontId="20" fillId="3" borderId="93" xfId="0" applyFont="1" applyFill="1" applyBorder="1" applyAlignment="1">
      <alignment horizontal="center" vertical="center" wrapText="1"/>
    </xf>
    <xf numFmtId="0" fontId="20" fillId="3" borderId="73" xfId="0" applyFont="1" applyFill="1" applyBorder="1" applyAlignment="1">
      <alignment horizontal="center" vertical="center" wrapText="1"/>
    </xf>
    <xf numFmtId="0" fontId="22" fillId="3" borderId="73" xfId="0" applyFont="1" applyFill="1" applyBorder="1" applyAlignment="1">
      <alignment horizontal="center" vertical="center" wrapText="1"/>
    </xf>
    <xf numFmtId="0" fontId="20" fillId="3" borderId="72" xfId="0" applyFont="1" applyFill="1" applyBorder="1" applyAlignment="1">
      <alignment horizontal="center" vertical="center" wrapText="1"/>
    </xf>
    <xf numFmtId="0" fontId="20" fillId="3" borderId="60" xfId="0" applyFont="1" applyFill="1" applyBorder="1" applyAlignment="1">
      <alignment horizontal="center" vertical="center" wrapText="1"/>
    </xf>
    <xf numFmtId="0" fontId="20" fillId="3" borderId="61" xfId="0" applyFont="1" applyFill="1" applyBorder="1" applyAlignment="1">
      <alignment horizontal="center" vertical="center" wrapText="1"/>
    </xf>
    <xf numFmtId="0" fontId="20" fillId="3" borderId="67" xfId="0" applyFont="1" applyFill="1" applyBorder="1" applyAlignment="1">
      <alignment horizontal="center" vertical="center" wrapText="1"/>
    </xf>
    <xf numFmtId="0" fontId="20" fillId="3" borderId="80" xfId="0" applyFont="1" applyFill="1" applyBorder="1" applyAlignment="1">
      <alignment horizontal="center" vertical="center" wrapText="1"/>
    </xf>
    <xf numFmtId="0" fontId="20" fillId="3" borderId="8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21" fillId="3" borderId="61" xfId="0" applyFont="1" applyFill="1" applyBorder="1" applyAlignment="1">
      <alignment horizontal="center" vertical="center" wrapText="1"/>
    </xf>
    <xf numFmtId="0" fontId="22" fillId="3" borderId="80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164" fontId="60" fillId="0" borderId="0" xfId="18" applyNumberFormat="1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/>
    </xf>
    <xf numFmtId="164" fontId="38" fillId="3" borderId="104" xfId="18" applyNumberFormat="1" applyFont="1" applyFill="1" applyBorder="1" applyAlignment="1">
      <alignment horizontal="center" vertical="center" wrapText="1"/>
    </xf>
    <xf numFmtId="164" fontId="38" fillId="3" borderId="107" xfId="18" applyNumberFormat="1" applyFont="1" applyFill="1" applyBorder="1" applyAlignment="1">
      <alignment horizontal="center" vertical="center" wrapText="1"/>
    </xf>
    <xf numFmtId="164" fontId="38" fillId="3" borderId="110" xfId="18" applyNumberFormat="1" applyFont="1" applyFill="1" applyBorder="1" applyAlignment="1">
      <alignment horizontal="center" vertical="center" wrapText="1"/>
    </xf>
    <xf numFmtId="164" fontId="38" fillId="3" borderId="111" xfId="18" applyNumberFormat="1" applyFont="1" applyFill="1" applyBorder="1" applyAlignment="1">
      <alignment horizontal="center" vertical="center" wrapText="1"/>
    </xf>
    <xf numFmtId="164" fontId="38" fillId="3" borderId="112" xfId="18" applyNumberFormat="1" applyFont="1" applyFill="1" applyBorder="1" applyAlignment="1">
      <alignment horizontal="center" vertical="center" wrapText="1"/>
    </xf>
    <xf numFmtId="0" fontId="38" fillId="3" borderId="105" xfId="18" applyNumberFormat="1" applyFont="1" applyFill="1" applyBorder="1" applyAlignment="1">
      <alignment horizontal="center" vertical="center"/>
    </xf>
    <xf numFmtId="0" fontId="38" fillId="3" borderId="106" xfId="18" applyNumberFormat="1" applyFont="1" applyFill="1" applyBorder="1" applyAlignment="1">
      <alignment horizontal="center" vertical="center"/>
    </xf>
    <xf numFmtId="0" fontId="38" fillId="3" borderId="119" xfId="18" applyFont="1" applyFill="1" applyBorder="1" applyAlignment="1">
      <alignment horizontal="center" vertical="center"/>
    </xf>
    <xf numFmtId="0" fontId="38" fillId="3" borderId="119" xfId="119" applyFont="1" applyFill="1" applyBorder="1" applyAlignment="1">
      <alignment horizontal="center" vertical="center"/>
    </xf>
    <xf numFmtId="0" fontId="38" fillId="3" borderId="119" xfId="0" applyFont="1" applyFill="1" applyBorder="1" applyAlignment="1">
      <alignment horizontal="center" vertical="center"/>
    </xf>
    <xf numFmtId="0" fontId="38" fillId="3" borderId="122" xfId="119" applyFont="1" applyFill="1" applyBorder="1" applyAlignment="1">
      <alignment horizontal="center" vertical="center"/>
    </xf>
    <xf numFmtId="0" fontId="38" fillId="3" borderId="117" xfId="119" applyFont="1" applyFill="1" applyBorder="1" applyAlignment="1">
      <alignment horizontal="center" vertical="center"/>
    </xf>
    <xf numFmtId="0" fontId="38" fillId="3" borderId="118" xfId="119" applyFont="1" applyFill="1" applyBorder="1" applyAlignment="1">
      <alignment horizontal="center" vertical="center"/>
    </xf>
    <xf numFmtId="0" fontId="38" fillId="3" borderId="117" xfId="0" applyFont="1" applyFill="1" applyBorder="1" applyAlignment="1">
      <alignment horizontal="center" vertical="center"/>
    </xf>
    <xf numFmtId="0" fontId="38" fillId="3" borderId="117" xfId="18" applyFont="1" applyFill="1" applyBorder="1" applyAlignment="1">
      <alignment horizontal="center" vertical="center"/>
    </xf>
    <xf numFmtId="0" fontId="41" fillId="0" borderId="0" xfId="18" applyFont="1" applyBorder="1" applyAlignment="1">
      <alignment horizontal="center" wrapText="1"/>
    </xf>
    <xf numFmtId="0" fontId="41" fillId="0" borderId="51" xfId="18" applyFont="1" applyFill="1" applyBorder="1" applyAlignment="1">
      <alignment horizontal="right" vertical="top" wrapText="1"/>
    </xf>
    <xf numFmtId="0" fontId="41" fillId="0" borderId="52" xfId="18" applyFont="1" applyFill="1" applyBorder="1" applyAlignment="1">
      <alignment horizontal="right" vertical="top" wrapText="1"/>
    </xf>
    <xf numFmtId="0" fontId="61" fillId="0" borderId="0" xfId="18" applyFont="1" applyAlignment="1">
      <alignment horizontal="left"/>
    </xf>
    <xf numFmtId="0" fontId="41" fillId="0" borderId="0" xfId="18" applyFont="1" applyFill="1" applyAlignment="1">
      <alignment horizontal="center" vertical="center"/>
    </xf>
    <xf numFmtId="0" fontId="41" fillId="0" borderId="0" xfId="18" applyFont="1" applyAlignment="1">
      <alignment horizontal="center" vertical="center"/>
    </xf>
    <xf numFmtId="0" fontId="38" fillId="3" borderId="60" xfId="0" applyFont="1" applyFill="1" applyBorder="1" applyAlignment="1">
      <alignment horizontal="center" vertical="center"/>
    </xf>
    <xf numFmtId="0" fontId="38" fillId="3" borderId="62" xfId="0" applyFont="1" applyFill="1" applyBorder="1" applyAlignment="1">
      <alignment horizontal="center" vertical="center"/>
    </xf>
    <xf numFmtId="0" fontId="38" fillId="3" borderId="61" xfId="0" quotePrefix="1" applyFont="1" applyFill="1" applyBorder="1" applyAlignment="1">
      <alignment horizontal="center"/>
    </xf>
    <xf numFmtId="0" fontId="38" fillId="3" borderId="67" xfId="0" quotePrefix="1" applyFont="1" applyFill="1" applyBorder="1" applyAlignment="1">
      <alignment horizontal="center"/>
    </xf>
    <xf numFmtId="0" fontId="49" fillId="0" borderId="0" xfId="18" applyFont="1" applyFill="1" applyBorder="1" applyAlignment="1">
      <alignment horizontal="center" vertical="center" wrapText="1"/>
    </xf>
    <xf numFmtId="0" fontId="58" fillId="0" borderId="0" xfId="0" applyFont="1" applyAlignment="1">
      <alignment horizontal="left"/>
    </xf>
    <xf numFmtId="0" fontId="38" fillId="3" borderId="9" xfId="0" applyFont="1" applyFill="1" applyBorder="1" applyAlignment="1">
      <alignment horizontal="center" vertical="center"/>
    </xf>
    <xf numFmtId="0" fontId="38" fillId="3" borderId="63" xfId="0" applyFont="1" applyFill="1" applyBorder="1" applyAlignment="1">
      <alignment horizontal="center" vertical="center"/>
    </xf>
    <xf numFmtId="0" fontId="48" fillId="0" borderId="0" xfId="0" applyFont="1" applyAlignment="1">
      <alignment horizontal="center"/>
    </xf>
    <xf numFmtId="0" fontId="68" fillId="7" borderId="17" xfId="271" applyFont="1" applyFill="1" applyBorder="1" applyAlignment="1">
      <alignment horizontal="center" vertical="center" wrapText="1"/>
    </xf>
    <xf numFmtId="0" fontId="68" fillId="7" borderId="35" xfId="271" applyFont="1" applyFill="1" applyBorder="1" applyAlignment="1">
      <alignment horizontal="center" vertical="center" wrapText="1"/>
    </xf>
    <xf numFmtId="0" fontId="68" fillId="7" borderId="34" xfId="271" applyFont="1" applyFill="1" applyBorder="1" applyAlignment="1">
      <alignment horizontal="center" vertical="center" wrapText="1"/>
    </xf>
    <xf numFmtId="0" fontId="68" fillId="7" borderId="20" xfId="271" applyFont="1" applyFill="1" applyBorder="1" applyAlignment="1">
      <alignment horizontal="center" vertical="center" wrapText="1"/>
    </xf>
    <xf numFmtId="0" fontId="67" fillId="3" borderId="17" xfId="0" applyFont="1" applyFill="1" applyBorder="1" applyAlignment="1">
      <alignment horizontal="center" vertical="center"/>
    </xf>
    <xf numFmtId="0" fontId="67" fillId="3" borderId="18" xfId="0" applyFont="1" applyFill="1" applyBorder="1" applyAlignment="1">
      <alignment horizontal="center" vertical="center"/>
    </xf>
    <xf numFmtId="0" fontId="67" fillId="3" borderId="19" xfId="0" applyFont="1" applyFill="1" applyBorder="1" applyAlignment="1">
      <alignment horizontal="center" vertical="center"/>
    </xf>
    <xf numFmtId="0" fontId="67" fillId="3" borderId="19" xfId="0" applyFont="1" applyFill="1" applyBorder="1" applyAlignment="1">
      <alignment horizontal="center" vertical="center" wrapText="1"/>
    </xf>
    <xf numFmtId="0" fontId="67" fillId="3" borderId="20" xfId="0" applyFont="1" applyFill="1" applyBorder="1" applyAlignment="1">
      <alignment horizontal="center" vertical="center" wrapText="1"/>
    </xf>
    <xf numFmtId="0" fontId="67" fillId="3" borderId="17" xfId="271" applyFont="1" applyFill="1" applyBorder="1" applyAlignment="1">
      <alignment horizontal="center" vertical="center"/>
    </xf>
    <xf numFmtId="0" fontId="67" fillId="3" borderId="18" xfId="271" applyFont="1" applyFill="1" applyBorder="1" applyAlignment="1">
      <alignment horizontal="center" vertical="center"/>
    </xf>
    <xf numFmtId="0" fontId="67" fillId="3" borderId="19" xfId="271" applyFont="1" applyFill="1" applyBorder="1" applyAlignment="1">
      <alignment horizontal="center" vertical="center"/>
    </xf>
    <xf numFmtId="0" fontId="67" fillId="3" borderId="19" xfId="271" applyFont="1" applyFill="1" applyBorder="1" applyAlignment="1">
      <alignment horizontal="center" vertical="center" wrapText="1"/>
    </xf>
    <xf numFmtId="0" fontId="67" fillId="3" borderId="20" xfId="271" applyFont="1" applyFill="1" applyBorder="1" applyAlignment="1">
      <alignment horizontal="center" vertical="center" wrapText="1"/>
    </xf>
    <xf numFmtId="0" fontId="67" fillId="3" borderId="30" xfId="271" applyFont="1" applyFill="1" applyBorder="1" applyAlignment="1">
      <alignment horizontal="center" vertical="center"/>
    </xf>
    <xf numFmtId="0" fontId="67" fillId="3" borderId="31" xfId="271" applyFont="1" applyFill="1" applyBorder="1" applyAlignment="1">
      <alignment horizontal="center" vertical="center"/>
    </xf>
    <xf numFmtId="0" fontId="67" fillId="3" borderId="32" xfId="271" applyFont="1" applyFill="1" applyBorder="1" applyAlignment="1">
      <alignment horizontal="center" vertical="center"/>
    </xf>
    <xf numFmtId="0" fontId="67" fillId="3" borderId="33" xfId="271" applyFont="1" applyFill="1" applyBorder="1" applyAlignment="1">
      <alignment horizontal="center" vertical="center"/>
    </xf>
    <xf numFmtId="0" fontId="67" fillId="3" borderId="1" xfId="0" applyFont="1" applyFill="1" applyBorder="1" applyAlignment="1">
      <alignment horizontal="center" vertical="center"/>
    </xf>
    <xf numFmtId="0" fontId="67" fillId="3" borderId="87" xfId="0" applyFont="1" applyFill="1" applyBorder="1" applyAlignment="1">
      <alignment horizontal="center" vertical="center"/>
    </xf>
    <xf numFmtId="0" fontId="68" fillId="7" borderId="43" xfId="271" applyFont="1" applyFill="1" applyBorder="1" applyAlignment="1">
      <alignment horizontal="center" vertical="center"/>
    </xf>
    <xf numFmtId="0" fontId="68" fillId="7" borderId="42" xfId="271" applyFont="1" applyFill="1" applyBorder="1" applyAlignment="1">
      <alignment horizontal="center" vertical="center"/>
    </xf>
    <xf numFmtId="0" fontId="68" fillId="7" borderId="41" xfId="271" applyFont="1" applyFill="1" applyBorder="1" applyAlignment="1">
      <alignment horizontal="center" vertical="center"/>
    </xf>
    <xf numFmtId="0" fontId="67" fillId="3" borderId="45" xfId="0" applyFont="1" applyFill="1" applyBorder="1" applyAlignment="1">
      <alignment horizontal="center" vertical="center"/>
    </xf>
    <xf numFmtId="0" fontId="67" fillId="3" borderId="31" xfId="0" applyFont="1" applyFill="1" applyBorder="1" applyAlignment="1">
      <alignment horizontal="center" vertical="center"/>
    </xf>
    <xf numFmtId="0" fontId="67" fillId="3" borderId="30" xfId="0" applyFont="1" applyFill="1" applyBorder="1" applyAlignment="1">
      <alignment horizontal="center" vertical="center"/>
    </xf>
    <xf numFmtId="0" fontId="48" fillId="0" borderId="8" xfId="0" applyFont="1" applyBorder="1" applyAlignment="1">
      <alignment horizontal="center"/>
    </xf>
    <xf numFmtId="0" fontId="67" fillId="3" borderId="45" xfId="271" applyFont="1" applyFill="1" applyBorder="1" applyAlignment="1">
      <alignment horizontal="center" vertical="center"/>
    </xf>
    <xf numFmtId="0" fontId="67" fillId="3" borderId="30" xfId="271" applyFont="1" applyFill="1" applyBorder="1" applyAlignment="1">
      <alignment horizontal="center" vertical="center" wrapText="1"/>
    </xf>
    <xf numFmtId="0" fontId="67" fillId="3" borderId="44" xfId="271" applyFont="1" applyFill="1" applyBorder="1" applyAlignment="1">
      <alignment horizontal="center" vertical="center" wrapText="1"/>
    </xf>
    <xf numFmtId="0" fontId="38" fillId="3" borderId="9" xfId="0" quotePrefix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8" fillId="3" borderId="61" xfId="0" quotePrefix="1" applyFont="1" applyFill="1" applyBorder="1" applyAlignment="1">
      <alignment horizontal="center" vertical="center"/>
    </xf>
    <xf numFmtId="0" fontId="38" fillId="3" borderId="67" xfId="0" quotePrefix="1" applyFont="1" applyFill="1" applyBorder="1" applyAlignment="1">
      <alignment horizontal="center" vertical="center"/>
    </xf>
  </cellXfs>
  <cellStyles count="281">
    <cellStyle name="%" xfId="2"/>
    <cellStyle name="% 3" xfId="3"/>
    <cellStyle name="% 3 2" xfId="126"/>
    <cellStyle name="CABECALHO" xfId="4"/>
    <cellStyle name="Comma 2" xfId="5"/>
    <cellStyle name="Comma 2 2" xfId="122"/>
    <cellStyle name="Comma 3" xfId="123"/>
    <cellStyle name="Currency 2" xfId="124"/>
    <cellStyle name="DADOS" xfId="7"/>
    <cellStyle name="Hiperligação" xfId="280" builtinId="8"/>
    <cellStyle name="Hiperligação 2" xfId="234"/>
    <cellStyle name="Hyperlink 2" xfId="8"/>
    <cellStyle name="Hyperlink 2 2" xfId="127"/>
    <cellStyle name="Hyperlink 3" xfId="9"/>
    <cellStyle name="Moeda 2" xfId="6"/>
    <cellStyle name="Normal" xfId="0" builtinId="0"/>
    <cellStyle name="Normal - Style1" xfId="10"/>
    <cellStyle name="Normal - Style2" xfId="11"/>
    <cellStyle name="Normal - Style3" xfId="12"/>
    <cellStyle name="Normal - Style4" xfId="13"/>
    <cellStyle name="Normal - Style5" xfId="14"/>
    <cellStyle name="Normal - Style6" xfId="15"/>
    <cellStyle name="Normal - Style7" xfId="16"/>
    <cellStyle name="Normal - Style8" xfId="17"/>
    <cellStyle name="Normal 10" xfId="18"/>
    <cellStyle name="Normal 10 2" xfId="119"/>
    <cellStyle name="Normal 10 3" xfId="271"/>
    <cellStyle name="Normal 10 3 2" xfId="276"/>
    <cellStyle name="Normal 100" xfId="128"/>
    <cellStyle name="Normal 101" xfId="129"/>
    <cellStyle name="Normal 102" xfId="130"/>
    <cellStyle name="Normal 103" xfId="131"/>
    <cellStyle name="Normal 104" xfId="132"/>
    <cellStyle name="Normal 104 2" xfId="118"/>
    <cellStyle name="Normal 105" xfId="133"/>
    <cellStyle name="Normal 106" xfId="134"/>
    <cellStyle name="Normal 107" xfId="135"/>
    <cellStyle name="Normal 108" xfId="136"/>
    <cellStyle name="Normal 109" xfId="137"/>
    <cellStyle name="Normal 11" xfId="19"/>
    <cellStyle name="Normal 11 2" xfId="138"/>
    <cellStyle name="Normal 110" xfId="139"/>
    <cellStyle name="Normal 111" xfId="235"/>
    <cellStyle name="Normal 112" xfId="236"/>
    <cellStyle name="Normal 113" xfId="237"/>
    <cellStyle name="Normal 114" xfId="238"/>
    <cellStyle name="Normal 115" xfId="239"/>
    <cellStyle name="Normal 116" xfId="240"/>
    <cellStyle name="Normal 117" xfId="241"/>
    <cellStyle name="Normal 118" xfId="242"/>
    <cellStyle name="Normal 119" xfId="243"/>
    <cellStyle name="Normal 12" xfId="20"/>
    <cellStyle name="Normal 12 2" xfId="140"/>
    <cellStyle name="Normal 120" xfId="244"/>
    <cellStyle name="Normal 121" xfId="245"/>
    <cellStyle name="Normal 122" xfId="246"/>
    <cellStyle name="Normal 123" xfId="247"/>
    <cellStyle name="Normal 124" xfId="248"/>
    <cellStyle name="Normal 125" xfId="249"/>
    <cellStyle name="Normal 126" xfId="250"/>
    <cellStyle name="Normal 127" xfId="251"/>
    <cellStyle name="Normal 128" xfId="252"/>
    <cellStyle name="Normal 129" xfId="253"/>
    <cellStyle name="Normal 13" xfId="21"/>
    <cellStyle name="Normal 13 2" xfId="141"/>
    <cellStyle name="Normal 130" xfId="254"/>
    <cellStyle name="Normal 131" xfId="255"/>
    <cellStyle name="Normal 132" xfId="256"/>
    <cellStyle name="Normal 133" xfId="257"/>
    <cellStyle name="Normal 134" xfId="258"/>
    <cellStyle name="Normal 135" xfId="259"/>
    <cellStyle name="Normal 136" xfId="260"/>
    <cellStyle name="Normal 137" xfId="261"/>
    <cellStyle name="Normal 138" xfId="262"/>
    <cellStyle name="Normal 139" xfId="263"/>
    <cellStyle name="Normal 14" xfId="22"/>
    <cellStyle name="Normal 14 2" xfId="142"/>
    <cellStyle name="Normal 140" xfId="264"/>
    <cellStyle name="Normal 141" xfId="265"/>
    <cellStyle name="Normal 142" xfId="266"/>
    <cellStyle name="Normal 143" xfId="267"/>
    <cellStyle name="Normal 144" xfId="268"/>
    <cellStyle name="Normal 145" xfId="269"/>
    <cellStyle name="Normal 15" xfId="23"/>
    <cellStyle name="Normal 15 2" xfId="143"/>
    <cellStyle name="Normal 16" xfId="24"/>
    <cellStyle name="Normal 16 2" xfId="144"/>
    <cellStyle name="Normal 17" xfId="25"/>
    <cellStyle name="Normal 17 2" xfId="145"/>
    <cellStyle name="Normal 18" xfId="26"/>
    <cellStyle name="Normal 18 2" xfId="146"/>
    <cellStyle name="Normal 19" xfId="27"/>
    <cellStyle name="Normal 19 2" xfId="147"/>
    <cellStyle name="Normal 2" xfId="28"/>
    <cellStyle name="Normal 2 2" xfId="148"/>
    <cellStyle name="Normal 2 2 2" xfId="29"/>
    <cellStyle name="Normal 2 2 2 2" xfId="149"/>
    <cellStyle name="Normal 2 3" xfId="272"/>
    <cellStyle name="Normal 2 3 2" xfId="277"/>
    <cellStyle name="Normal 20" xfId="30"/>
    <cellStyle name="Normal 20 2" xfId="150"/>
    <cellStyle name="Normal 21" xfId="31"/>
    <cellStyle name="Normal 21 2" xfId="151"/>
    <cellStyle name="Normal 22" xfId="32"/>
    <cellStyle name="Normal 22 2" xfId="152"/>
    <cellStyle name="Normal 23" xfId="33"/>
    <cellStyle name="Normal 23 2" xfId="153"/>
    <cellStyle name="Normal 24" xfId="34"/>
    <cellStyle name="Normal 24 2" xfId="154"/>
    <cellStyle name="Normal 25" xfId="35"/>
    <cellStyle name="Normal 25 2" xfId="155"/>
    <cellStyle name="Normal 26" xfId="36"/>
    <cellStyle name="Normal 26 2" xfId="156"/>
    <cellStyle name="Normal 27" xfId="37"/>
    <cellStyle name="Normal 27 2" xfId="157"/>
    <cellStyle name="Normal 28" xfId="38"/>
    <cellStyle name="Normal 28 2" xfId="158"/>
    <cellStyle name="Normal 29" xfId="39"/>
    <cellStyle name="Normal 29 2" xfId="159"/>
    <cellStyle name="Normal 3" xfId="40"/>
    <cellStyle name="Normal 3 2" xfId="41"/>
    <cellStyle name="Normal 3 2 2" xfId="160"/>
    <cellStyle name="Normal 3 3" xfId="161"/>
    <cellStyle name="Normal 3 4" xfId="162"/>
    <cellStyle name="Normal 30" xfId="42"/>
    <cellStyle name="Normal 30 2" xfId="163"/>
    <cellStyle name="Normal 31" xfId="43"/>
    <cellStyle name="Normal 31 2" xfId="164"/>
    <cellStyle name="Normal 32" xfId="44"/>
    <cellStyle name="Normal 32 2" xfId="165"/>
    <cellStyle name="Normal 33" xfId="45"/>
    <cellStyle name="Normal 33 2" xfId="166"/>
    <cellStyle name="Normal 34" xfId="46"/>
    <cellStyle name="Normal 34 2" xfId="167"/>
    <cellStyle name="Normal 35" xfId="47"/>
    <cellStyle name="Normal 35 2" xfId="168"/>
    <cellStyle name="Normal 36" xfId="48"/>
    <cellStyle name="Normal 36 2" xfId="169"/>
    <cellStyle name="Normal 37" xfId="49"/>
    <cellStyle name="Normal 37 2" xfId="125"/>
    <cellStyle name="Normal 38" xfId="50"/>
    <cellStyle name="Normal 38 2" xfId="121"/>
    <cellStyle name="Normal 39" xfId="51"/>
    <cellStyle name="Normal 39 2" xfId="170"/>
    <cellStyle name="Normal 4" xfId="52"/>
    <cellStyle name="Normal 4 2" xfId="273"/>
    <cellStyle name="Normal 4 2 2" xfId="278"/>
    <cellStyle name="Normal 40" xfId="53"/>
    <cellStyle name="Normal 40 2" xfId="171"/>
    <cellStyle name="Normal 41" xfId="54"/>
    <cellStyle name="Normal 41 2" xfId="172"/>
    <cellStyle name="Normal 42" xfId="55"/>
    <cellStyle name="Normal 42 2" xfId="173"/>
    <cellStyle name="Normal 43" xfId="56"/>
    <cellStyle name="Normal 43 2" xfId="174"/>
    <cellStyle name="Normal 44" xfId="57"/>
    <cellStyle name="Normal 44 2" xfId="175"/>
    <cellStyle name="Normal 45" xfId="58"/>
    <cellStyle name="Normal 45 2" xfId="176"/>
    <cellStyle name="Normal 46" xfId="59"/>
    <cellStyle name="Normal 46 2" xfId="120"/>
    <cellStyle name="Normal 47" xfId="60"/>
    <cellStyle name="Normal 47 2" xfId="177"/>
    <cellStyle name="Normal 48" xfId="61"/>
    <cellStyle name="Normal 48 2" xfId="178"/>
    <cellStyle name="Normal 49" xfId="62"/>
    <cellStyle name="Normal 49 2" xfId="179"/>
    <cellStyle name="Normal 5" xfId="63"/>
    <cellStyle name="Normal 5 2" xfId="180"/>
    <cellStyle name="Normal 50" xfId="64"/>
    <cellStyle name="Normal 50 2" xfId="181"/>
    <cellStyle name="Normal 51" xfId="65"/>
    <cellStyle name="Normal 51 2" xfId="182"/>
    <cellStyle name="Normal 52" xfId="66"/>
    <cellStyle name="Normal 52 2" xfId="183"/>
    <cellStyle name="Normal 53" xfId="67"/>
    <cellStyle name="Normal 53 2" xfId="184"/>
    <cellStyle name="Normal 54" xfId="68"/>
    <cellStyle name="Normal 54 2" xfId="185"/>
    <cellStyle name="Normal 55" xfId="69"/>
    <cellStyle name="Normal 55 2" xfId="186"/>
    <cellStyle name="Normal 56" xfId="70"/>
    <cellStyle name="Normal 56 2" xfId="187"/>
    <cellStyle name="Normal 57" xfId="71"/>
    <cellStyle name="Normal 57 2" xfId="188"/>
    <cellStyle name="Normal 58" xfId="72"/>
    <cellStyle name="Normal 58 2" xfId="189"/>
    <cellStyle name="Normal 59" xfId="73"/>
    <cellStyle name="Normal 59 2" xfId="190"/>
    <cellStyle name="Normal 6" xfId="74"/>
    <cellStyle name="Normal 6 2" xfId="191"/>
    <cellStyle name="Normal 6 3" xfId="192"/>
    <cellStyle name="Normal 60" xfId="75"/>
    <cellStyle name="Normal 60 2" xfId="193"/>
    <cellStyle name="Normal 61" xfId="76"/>
    <cellStyle name="Normal 61 2" xfId="194"/>
    <cellStyle name="Normal 62" xfId="77"/>
    <cellStyle name="Normal 62 2" xfId="195"/>
    <cellStyle name="Normal 63" xfId="78"/>
    <cellStyle name="Normal 63 2" xfId="196"/>
    <cellStyle name="Normal 64" xfId="79"/>
    <cellStyle name="Normal 64 2" xfId="197"/>
    <cellStyle name="Normal 65" xfId="80"/>
    <cellStyle name="Normal 65 2" xfId="198"/>
    <cellStyle name="Normal 66" xfId="81"/>
    <cellStyle name="Normal 66 2" xfId="199"/>
    <cellStyle name="Normal 67" xfId="82"/>
    <cellStyle name="Normal 67 2" xfId="200"/>
    <cellStyle name="Normal 68" xfId="83"/>
    <cellStyle name="Normal 68 2" xfId="201"/>
    <cellStyle name="Normal 69" xfId="84"/>
    <cellStyle name="Normal 69 2" xfId="202"/>
    <cellStyle name="Normal 7" xfId="85"/>
    <cellStyle name="Normal 7 2" xfId="203"/>
    <cellStyle name="Normal 70" xfId="86"/>
    <cellStyle name="Normal 70 2" xfId="204"/>
    <cellStyle name="Normal 71" xfId="87"/>
    <cellStyle name="Normal 71 2" xfId="205"/>
    <cellStyle name="Normal 72" xfId="88"/>
    <cellStyle name="Normal 72 2" xfId="206"/>
    <cellStyle name="Normal 73" xfId="89"/>
    <cellStyle name="Normal 73 2" xfId="207"/>
    <cellStyle name="Normal 74" xfId="90"/>
    <cellStyle name="Normal 74 2" xfId="208"/>
    <cellStyle name="Normal 75" xfId="91"/>
    <cellStyle name="Normal 75 2" xfId="209"/>
    <cellStyle name="Normal 76" xfId="92"/>
    <cellStyle name="Normal 76 2" xfId="210"/>
    <cellStyle name="Normal 77" xfId="93"/>
    <cellStyle name="Normal 77 2" xfId="211"/>
    <cellStyle name="Normal 78" xfId="94"/>
    <cellStyle name="Normal 78 2" xfId="212"/>
    <cellStyle name="Normal 79" xfId="95"/>
    <cellStyle name="Normal 79 2" xfId="213"/>
    <cellStyle name="Normal 8" xfId="96"/>
    <cellStyle name="Normal 8 2" xfId="214"/>
    <cellStyle name="Normal 80" xfId="97"/>
    <cellStyle name="Normal 80 2" xfId="215"/>
    <cellStyle name="Normal 81" xfId="98"/>
    <cellStyle name="Normal 81 2" xfId="216"/>
    <cellStyle name="Normal 82" xfId="99"/>
    <cellStyle name="Normal 82 2" xfId="217"/>
    <cellStyle name="Normal 83" xfId="100"/>
    <cellStyle name="Normal 83 2" xfId="218"/>
    <cellStyle name="Normal 84" xfId="101"/>
    <cellStyle name="Normal 84 2" xfId="219"/>
    <cellStyle name="Normal 85" xfId="102"/>
    <cellStyle name="Normal 85 2" xfId="220"/>
    <cellStyle name="Normal 86" xfId="103"/>
    <cellStyle name="Normal 86 2" xfId="221"/>
    <cellStyle name="Normal 87" xfId="104"/>
    <cellStyle name="Normal 87 2" xfId="222"/>
    <cellStyle name="Normal 88" xfId="105"/>
    <cellStyle name="Normal 88 2" xfId="223"/>
    <cellStyle name="Normal 89" xfId="1"/>
    <cellStyle name="Normal 89 2" xfId="224"/>
    <cellStyle name="Normal 9" xfId="106"/>
    <cellStyle name="Normal 9 2" xfId="225"/>
    <cellStyle name="Normal 90" xfId="111"/>
    <cellStyle name="Normal 90 2" xfId="226"/>
    <cellStyle name="Normal 91" xfId="113"/>
    <cellStyle name="Normal 92" xfId="114"/>
    <cellStyle name="Normal 93" xfId="112"/>
    <cellStyle name="Normal 94" xfId="115"/>
    <cellStyle name="Normal 95" xfId="116"/>
    <cellStyle name="Normal 96" xfId="117"/>
    <cellStyle name="Normal 97" xfId="227"/>
    <cellStyle name="Normal 98" xfId="228"/>
    <cellStyle name="Normal 99" xfId="229"/>
    <cellStyle name="NUMLINHA" xfId="107"/>
    <cellStyle name="Percent 2" xfId="230"/>
    <cellStyle name="Percent 2 2" xfId="231"/>
    <cellStyle name="Percent 3" xfId="232"/>
    <cellStyle name="Percent 4" xfId="233"/>
    <cellStyle name="Percentagem 2" xfId="108"/>
    <cellStyle name="Percentagem 3" xfId="270"/>
    <cellStyle name="QDTITULO" xfId="109"/>
    <cellStyle name="TITCOLUNA" xfId="110"/>
    <cellStyle name="Vírgula" xfId="275" builtinId="3"/>
    <cellStyle name="Vírgula 2" xfId="274"/>
    <cellStyle name="Vírgula 2 2" xfId="279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19"/>
    </mc:Choice>
    <mc:Fallback>
      <c:style val="19"/>
    </mc:Fallback>
  </mc:AlternateContent>
  <c:chart>
    <c:autoTitleDeleted val="0"/>
    <c:view3D>
      <c:rotX val="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3033698411834288E-2"/>
          <c:y val="3.5806230742896267E-2"/>
          <c:w val="0.93696630158816574"/>
          <c:h val="0.81445853904141197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'1.2.1. a 1.2.3.'!$A$19</c:f>
              <c:strCache>
                <c:ptCount val="1"/>
                <c:pt idx="0">
                  <c:v>Jan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'1.2.1. a 1.2.3.'!$B$18:$P$18</c:f>
              <c:numCache>
                <c:formatCode>General</c:formatCode>
                <c:ptCount val="15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'1.2.1. a 1.2.3.'!$B$19:$P$19</c:f>
              <c:numCache>
                <c:formatCode>0</c:formatCode>
                <c:ptCount val="15"/>
                <c:pt idx="0">
                  <c:v>12</c:v>
                </c:pt>
                <c:pt idx="1">
                  <c:v>13</c:v>
                </c:pt>
                <c:pt idx="2">
                  <c:v>11</c:v>
                </c:pt>
                <c:pt idx="3">
                  <c:v>11</c:v>
                </c:pt>
                <c:pt idx="4">
                  <c:v>9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6</c:v>
                </c:pt>
                <c:pt idx="9">
                  <c:v>7</c:v>
                </c:pt>
                <c:pt idx="10">
                  <c:v>11</c:v>
                </c:pt>
                <c:pt idx="11">
                  <c:v>12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</c:numCache>
            </c:numRef>
          </c:val>
        </c:ser>
        <c:ser>
          <c:idx val="1"/>
          <c:order val="1"/>
          <c:tx>
            <c:strRef>
              <c:f>'1.2.1. a 1.2.3.'!$A$20</c:f>
              <c:strCache>
                <c:ptCount val="1"/>
                <c:pt idx="0">
                  <c:v>Fev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'1.2.1. a 1.2.3.'!$B$18:$P$18</c:f>
              <c:numCache>
                <c:formatCode>General</c:formatCode>
                <c:ptCount val="15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'1.2.1. a 1.2.3.'!$B$20:$P$20</c:f>
              <c:numCache>
                <c:formatCode>0</c:formatCode>
                <c:ptCount val="15"/>
                <c:pt idx="0">
                  <c:v>11</c:v>
                </c:pt>
                <c:pt idx="1">
                  <c:v>11</c:v>
                </c:pt>
                <c:pt idx="2">
                  <c:v>10</c:v>
                </c:pt>
                <c:pt idx="3">
                  <c:v>11</c:v>
                </c:pt>
                <c:pt idx="4">
                  <c:v>9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8</c:v>
                </c:pt>
                <c:pt idx="9">
                  <c:v>8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15</c:v>
                </c:pt>
                <c:pt idx="14">
                  <c:v>15</c:v>
                </c:pt>
              </c:numCache>
            </c:numRef>
          </c:val>
        </c:ser>
        <c:ser>
          <c:idx val="2"/>
          <c:order val="2"/>
          <c:tx>
            <c:strRef>
              <c:f>'1.2.1. a 1.2.3.'!$A$21</c:f>
              <c:strCache>
                <c:ptCount val="1"/>
                <c:pt idx="0">
                  <c:v>Mar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'1.2.1. a 1.2.3.'!$B$18:$P$18</c:f>
              <c:numCache>
                <c:formatCode>General</c:formatCode>
                <c:ptCount val="15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'1.2.1. a 1.2.3.'!$B$21:$P$21</c:f>
              <c:numCache>
                <c:formatCode>0</c:formatCode>
                <c:ptCount val="15"/>
                <c:pt idx="0">
                  <c:v>12</c:v>
                </c:pt>
                <c:pt idx="1">
                  <c:v>14</c:v>
                </c:pt>
                <c:pt idx="2">
                  <c:v>13</c:v>
                </c:pt>
                <c:pt idx="3">
                  <c:v>13</c:v>
                </c:pt>
                <c:pt idx="4">
                  <c:v>11</c:v>
                </c:pt>
                <c:pt idx="5">
                  <c:v>10</c:v>
                </c:pt>
                <c:pt idx="6">
                  <c:v>11</c:v>
                </c:pt>
                <c:pt idx="7">
                  <c:v>9</c:v>
                </c:pt>
                <c:pt idx="8">
                  <c:v>9</c:v>
                </c:pt>
                <c:pt idx="9">
                  <c:v>10</c:v>
                </c:pt>
                <c:pt idx="10">
                  <c:v>15</c:v>
                </c:pt>
                <c:pt idx="11">
                  <c:v>17</c:v>
                </c:pt>
                <c:pt idx="12">
                  <c:v>17</c:v>
                </c:pt>
                <c:pt idx="13">
                  <c:v>19</c:v>
                </c:pt>
                <c:pt idx="14">
                  <c:v>17</c:v>
                </c:pt>
              </c:numCache>
            </c:numRef>
          </c:val>
        </c:ser>
        <c:ser>
          <c:idx val="3"/>
          <c:order val="3"/>
          <c:tx>
            <c:strRef>
              <c:f>'1.2.1. a 1.2.3.'!$A$22</c:f>
              <c:strCache>
                <c:ptCount val="1"/>
                <c:pt idx="0">
                  <c:v>Abr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'1.2.1. a 1.2.3.'!$B$18:$P$18</c:f>
              <c:numCache>
                <c:formatCode>General</c:formatCode>
                <c:ptCount val="15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'1.2.1. a 1.2.3.'!$B$22:$P$22</c:f>
              <c:numCache>
                <c:formatCode>0</c:formatCode>
                <c:ptCount val="15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10</c:v>
                </c:pt>
                <c:pt idx="5">
                  <c:v>10</c:v>
                </c:pt>
                <c:pt idx="6">
                  <c:v>13</c:v>
                </c:pt>
                <c:pt idx="7">
                  <c:v>10</c:v>
                </c:pt>
                <c:pt idx="8">
                  <c:v>18</c:v>
                </c:pt>
                <c:pt idx="9">
                  <c:v>10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18</c:v>
                </c:pt>
                <c:pt idx="14">
                  <c:v>19</c:v>
                </c:pt>
              </c:numCache>
            </c:numRef>
          </c:val>
        </c:ser>
        <c:ser>
          <c:idx val="4"/>
          <c:order val="4"/>
          <c:tx>
            <c:strRef>
              <c:f>'1.2.1. a 1.2.3.'!$A$23</c:f>
              <c:strCache>
                <c:ptCount val="1"/>
                <c:pt idx="0">
                  <c:v>Mai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'1.2.1. a 1.2.3.'!$B$18:$P$18</c:f>
              <c:numCache>
                <c:formatCode>General</c:formatCode>
                <c:ptCount val="15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'1.2.1. a 1.2.3.'!$B$23:$P$23</c:f>
              <c:numCache>
                <c:formatCode>0</c:formatCode>
                <c:ptCount val="15"/>
                <c:pt idx="0">
                  <c:v>16</c:v>
                </c:pt>
                <c:pt idx="1">
                  <c:v>16</c:v>
                </c:pt>
                <c:pt idx="2">
                  <c:v>14</c:v>
                </c:pt>
                <c:pt idx="3">
                  <c:v>14</c:v>
                </c:pt>
                <c:pt idx="4">
                  <c:v>11</c:v>
                </c:pt>
                <c:pt idx="5">
                  <c:v>10</c:v>
                </c:pt>
                <c:pt idx="6">
                  <c:v>14</c:v>
                </c:pt>
                <c:pt idx="7">
                  <c:v>11</c:v>
                </c:pt>
                <c:pt idx="8">
                  <c:v>14</c:v>
                </c:pt>
                <c:pt idx="9">
                  <c:v>12</c:v>
                </c:pt>
                <c:pt idx="10">
                  <c:v>19</c:v>
                </c:pt>
                <c:pt idx="11">
                  <c:v>19</c:v>
                </c:pt>
                <c:pt idx="12">
                  <c:v>25</c:v>
                </c:pt>
                <c:pt idx="13">
                  <c:v>26</c:v>
                </c:pt>
                <c:pt idx="14">
                  <c:v>22</c:v>
                </c:pt>
              </c:numCache>
            </c:numRef>
          </c:val>
        </c:ser>
        <c:ser>
          <c:idx val="5"/>
          <c:order val="5"/>
          <c:tx>
            <c:strRef>
              <c:f>'1.2.1. a 1.2.3.'!$A$24</c:f>
              <c:strCache>
                <c:ptCount val="1"/>
                <c:pt idx="0">
                  <c:v>Jun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'1.2.1. a 1.2.3.'!$B$18:$P$18</c:f>
              <c:numCache>
                <c:formatCode>General</c:formatCode>
                <c:ptCount val="15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'1.2.1. a 1.2.3.'!$B$24:$P$24</c:f>
              <c:numCache>
                <c:formatCode>0</c:formatCode>
                <c:ptCount val="15"/>
                <c:pt idx="0">
                  <c:v>27</c:v>
                </c:pt>
                <c:pt idx="1">
                  <c:v>22</c:v>
                </c:pt>
                <c:pt idx="2">
                  <c:v>22</c:v>
                </c:pt>
                <c:pt idx="3">
                  <c:v>22</c:v>
                </c:pt>
                <c:pt idx="4">
                  <c:v>16</c:v>
                </c:pt>
                <c:pt idx="5">
                  <c:v>18</c:v>
                </c:pt>
                <c:pt idx="6">
                  <c:v>15</c:v>
                </c:pt>
                <c:pt idx="7">
                  <c:v>15</c:v>
                </c:pt>
                <c:pt idx="8">
                  <c:v>10</c:v>
                </c:pt>
                <c:pt idx="9">
                  <c:v>16</c:v>
                </c:pt>
                <c:pt idx="10">
                  <c:v>23</c:v>
                </c:pt>
                <c:pt idx="11">
                  <c:v>28</c:v>
                </c:pt>
                <c:pt idx="12">
                  <c:v>25</c:v>
                </c:pt>
                <c:pt idx="13">
                  <c:v>29</c:v>
                </c:pt>
                <c:pt idx="14">
                  <c:v>23</c:v>
                </c:pt>
              </c:numCache>
            </c:numRef>
          </c:val>
        </c:ser>
        <c:ser>
          <c:idx val="6"/>
          <c:order val="6"/>
          <c:tx>
            <c:strRef>
              <c:f>'1.2.1. a 1.2.3.'!$A$25</c:f>
              <c:strCache>
                <c:ptCount val="1"/>
                <c:pt idx="0">
                  <c:v>Jul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'1.2.1. a 1.2.3.'!$B$18:$P$18</c:f>
              <c:numCache>
                <c:formatCode>General</c:formatCode>
                <c:ptCount val="15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'1.2.1. a 1.2.3.'!$B$25:$P$25</c:f>
              <c:numCache>
                <c:formatCode>0</c:formatCode>
                <c:ptCount val="15"/>
                <c:pt idx="0">
                  <c:v>33</c:v>
                </c:pt>
                <c:pt idx="1">
                  <c:v>32</c:v>
                </c:pt>
                <c:pt idx="2">
                  <c:v>32</c:v>
                </c:pt>
                <c:pt idx="3">
                  <c:v>32</c:v>
                </c:pt>
                <c:pt idx="4">
                  <c:v>25</c:v>
                </c:pt>
                <c:pt idx="5">
                  <c:v>24</c:v>
                </c:pt>
                <c:pt idx="6">
                  <c:v>21</c:v>
                </c:pt>
                <c:pt idx="7">
                  <c:v>21</c:v>
                </c:pt>
                <c:pt idx="8">
                  <c:v>18</c:v>
                </c:pt>
                <c:pt idx="9">
                  <c:v>18</c:v>
                </c:pt>
                <c:pt idx="10">
                  <c:v>30</c:v>
                </c:pt>
                <c:pt idx="11">
                  <c:v>29</c:v>
                </c:pt>
                <c:pt idx="12">
                  <c:v>28</c:v>
                </c:pt>
                <c:pt idx="13">
                  <c:v>32</c:v>
                </c:pt>
                <c:pt idx="14">
                  <c:v>28</c:v>
                </c:pt>
              </c:numCache>
            </c:numRef>
          </c:val>
        </c:ser>
        <c:ser>
          <c:idx val="7"/>
          <c:order val="7"/>
          <c:tx>
            <c:strRef>
              <c:f>'1.2.1. a 1.2.3.'!$A$26</c:f>
              <c:strCache>
                <c:ptCount val="1"/>
                <c:pt idx="0">
                  <c:v>Ago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'1.2.1. a 1.2.3.'!$B$18:$P$18</c:f>
              <c:numCache>
                <c:formatCode>General</c:formatCode>
                <c:ptCount val="15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'1.2.1. a 1.2.3.'!$B$26:$P$26</c:f>
              <c:numCache>
                <c:formatCode>0</c:formatCode>
                <c:ptCount val="15"/>
                <c:pt idx="0">
                  <c:v>34</c:v>
                </c:pt>
                <c:pt idx="1">
                  <c:v>31</c:v>
                </c:pt>
                <c:pt idx="2">
                  <c:v>32</c:v>
                </c:pt>
                <c:pt idx="3">
                  <c:v>32</c:v>
                </c:pt>
                <c:pt idx="4">
                  <c:v>23</c:v>
                </c:pt>
                <c:pt idx="5">
                  <c:v>20</c:v>
                </c:pt>
                <c:pt idx="6">
                  <c:v>19</c:v>
                </c:pt>
                <c:pt idx="7">
                  <c:v>16</c:v>
                </c:pt>
                <c:pt idx="8">
                  <c:v>14</c:v>
                </c:pt>
                <c:pt idx="9">
                  <c:v>13</c:v>
                </c:pt>
                <c:pt idx="10">
                  <c:v>26</c:v>
                </c:pt>
                <c:pt idx="11">
                  <c:v>23</c:v>
                </c:pt>
                <c:pt idx="12">
                  <c:v>25</c:v>
                </c:pt>
                <c:pt idx="13">
                  <c:v>27</c:v>
                </c:pt>
                <c:pt idx="14">
                  <c:v>25</c:v>
                </c:pt>
              </c:numCache>
            </c:numRef>
          </c:val>
        </c:ser>
        <c:ser>
          <c:idx val="8"/>
          <c:order val="8"/>
          <c:tx>
            <c:strRef>
              <c:f>'1.2.1. a 1.2.3.'!$A$27</c:f>
              <c:strCache>
                <c:ptCount val="1"/>
                <c:pt idx="0">
                  <c:v>Set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'1.2.1. a 1.2.3.'!$B$18:$P$18</c:f>
              <c:numCache>
                <c:formatCode>General</c:formatCode>
                <c:ptCount val="15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'1.2.1. a 1.2.3.'!$B$27:$P$27</c:f>
              <c:numCache>
                <c:formatCode>0</c:formatCode>
                <c:ptCount val="15"/>
                <c:pt idx="0">
                  <c:v>19</c:v>
                </c:pt>
                <c:pt idx="1">
                  <c:v>18</c:v>
                </c:pt>
                <c:pt idx="2">
                  <c:v>17</c:v>
                </c:pt>
                <c:pt idx="3">
                  <c:v>17</c:v>
                </c:pt>
                <c:pt idx="4">
                  <c:v>13</c:v>
                </c:pt>
                <c:pt idx="5">
                  <c:v>11</c:v>
                </c:pt>
                <c:pt idx="6">
                  <c:v>11</c:v>
                </c:pt>
                <c:pt idx="7">
                  <c:v>11</c:v>
                </c:pt>
                <c:pt idx="8">
                  <c:v>10</c:v>
                </c:pt>
                <c:pt idx="9">
                  <c:v>11</c:v>
                </c:pt>
                <c:pt idx="10">
                  <c:v>21</c:v>
                </c:pt>
                <c:pt idx="11">
                  <c:v>23</c:v>
                </c:pt>
                <c:pt idx="12">
                  <c:v>20</c:v>
                </c:pt>
                <c:pt idx="13">
                  <c:v>21</c:v>
                </c:pt>
                <c:pt idx="14">
                  <c:v>21</c:v>
                </c:pt>
              </c:numCache>
            </c:numRef>
          </c:val>
        </c:ser>
        <c:ser>
          <c:idx val="9"/>
          <c:order val="9"/>
          <c:tx>
            <c:strRef>
              <c:f>'1.2.1. a 1.2.3.'!$A$28</c:f>
              <c:strCache>
                <c:ptCount val="1"/>
                <c:pt idx="0">
                  <c:v>Out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'1.2.1. a 1.2.3.'!$B$18:$P$18</c:f>
              <c:numCache>
                <c:formatCode>General</c:formatCode>
                <c:ptCount val="15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'1.2.1. a 1.2.3.'!$B$28:$P$28</c:f>
              <c:numCache>
                <c:formatCode>0</c:formatCode>
                <c:ptCount val="15"/>
                <c:pt idx="0">
                  <c:v>15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10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11</c:v>
                </c:pt>
                <c:pt idx="10">
                  <c:v>16</c:v>
                </c:pt>
                <c:pt idx="11">
                  <c:v>18</c:v>
                </c:pt>
                <c:pt idx="12">
                  <c:v>19</c:v>
                </c:pt>
                <c:pt idx="13">
                  <c:v>18</c:v>
                </c:pt>
                <c:pt idx="14">
                  <c:v>16</c:v>
                </c:pt>
              </c:numCache>
            </c:numRef>
          </c:val>
        </c:ser>
        <c:ser>
          <c:idx val="10"/>
          <c:order val="10"/>
          <c:tx>
            <c:strRef>
              <c:f>'1.2.1. a 1.2.3.'!$A$29</c:f>
              <c:strCache>
                <c:ptCount val="1"/>
                <c:pt idx="0">
                  <c:v>Nov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'1.2.1. a 1.2.3.'!$B$18:$P$18</c:f>
              <c:numCache>
                <c:formatCode>General</c:formatCode>
                <c:ptCount val="15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'1.2.1. a 1.2.3.'!$B$29:$P$29</c:f>
              <c:numCache>
                <c:formatCode>0</c:formatCode>
                <c:ptCount val="15"/>
                <c:pt idx="0">
                  <c:v>12</c:v>
                </c:pt>
                <c:pt idx="1">
                  <c:v>13</c:v>
                </c:pt>
                <c:pt idx="2">
                  <c:v>12</c:v>
                </c:pt>
                <c:pt idx="3">
                  <c:v>12</c:v>
                </c:pt>
                <c:pt idx="4">
                  <c:v>8</c:v>
                </c:pt>
                <c:pt idx="5">
                  <c:v>7</c:v>
                </c:pt>
                <c:pt idx="6">
                  <c:v>8</c:v>
                </c:pt>
                <c:pt idx="7">
                  <c:v>7</c:v>
                </c:pt>
                <c:pt idx="8">
                  <c:v>7</c:v>
                </c:pt>
                <c:pt idx="9">
                  <c:v>9</c:v>
                </c:pt>
                <c:pt idx="10">
                  <c:v>15</c:v>
                </c:pt>
                <c:pt idx="11">
                  <c:v>16</c:v>
                </c:pt>
                <c:pt idx="12">
                  <c:v>16</c:v>
                </c:pt>
                <c:pt idx="13">
                  <c:v>17</c:v>
                </c:pt>
                <c:pt idx="14">
                  <c:v>15</c:v>
                </c:pt>
              </c:numCache>
            </c:numRef>
          </c:val>
        </c:ser>
        <c:ser>
          <c:idx val="11"/>
          <c:order val="11"/>
          <c:tx>
            <c:strRef>
              <c:f>'1.2.1. a 1.2.3.'!$A$30</c:f>
              <c:strCache>
                <c:ptCount val="1"/>
                <c:pt idx="0">
                  <c:v>Dez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'1.2.1. a 1.2.3.'!$B$18:$P$18</c:f>
              <c:numCache>
                <c:formatCode>General</c:formatCode>
                <c:ptCount val="15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'1.2.1. a 1.2.3.'!$B$30:$P$30</c:f>
              <c:numCache>
                <c:formatCode>0</c:formatCode>
                <c:ptCount val="15"/>
                <c:pt idx="0">
                  <c:v>13</c:v>
                </c:pt>
                <c:pt idx="1">
                  <c:v>13</c:v>
                </c:pt>
                <c:pt idx="2">
                  <c:v>12</c:v>
                </c:pt>
                <c:pt idx="3">
                  <c:v>12</c:v>
                </c:pt>
                <c:pt idx="4">
                  <c:v>10</c:v>
                </c:pt>
                <c:pt idx="5">
                  <c:v>0</c:v>
                </c:pt>
                <c:pt idx="6">
                  <c:v>9</c:v>
                </c:pt>
                <c:pt idx="7">
                  <c:v>7</c:v>
                </c:pt>
                <c:pt idx="8">
                  <c:v>7</c:v>
                </c:pt>
                <c:pt idx="9">
                  <c:v>8</c:v>
                </c:pt>
                <c:pt idx="10">
                  <c:v>13</c:v>
                </c:pt>
                <c:pt idx="11">
                  <c:v>13</c:v>
                </c:pt>
                <c:pt idx="12">
                  <c:v>14</c:v>
                </c:pt>
                <c:pt idx="13">
                  <c:v>14</c:v>
                </c:pt>
                <c:pt idx="14">
                  <c:v>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1876736"/>
        <c:axId val="100992128"/>
        <c:axId val="0"/>
      </c:bar3DChart>
      <c:catAx>
        <c:axId val="91876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0992128"/>
        <c:crosses val="autoZero"/>
        <c:auto val="1"/>
        <c:lblAlgn val="ctr"/>
        <c:lblOffset val="100"/>
        <c:noMultiLvlLbl val="0"/>
      </c:catAx>
      <c:valAx>
        <c:axId val="100992128"/>
        <c:scaling>
          <c:orientation val="minMax"/>
          <c:max val="260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Milhares de Passageiros </a:t>
                </a:r>
              </a:p>
            </c:rich>
          </c:tx>
          <c:layout>
            <c:manualLayout>
              <c:xMode val="edge"/>
              <c:yMode val="edge"/>
              <c:x val="5.5065150754460774E-3"/>
              <c:y val="0.33536660019599651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crossAx val="91876736"/>
        <c:crosses val="autoZero"/>
        <c:crossBetween val="between"/>
        <c:majorUnit val="65"/>
      </c:valAx>
    </c:plotArea>
    <c:legend>
      <c:legendPos val="b"/>
      <c:layout>
        <c:manualLayout>
          <c:xMode val="edge"/>
          <c:yMode val="edge"/>
          <c:x val="4.3707138744677645E-2"/>
          <c:y val="0.92302904854477563"/>
          <c:w val="0.95029785324603122"/>
          <c:h val="5.5656564243856732E-2"/>
        </c:manualLayout>
      </c:layout>
      <c:overlay val="0"/>
    </c:legend>
    <c:plotVisOnly val="1"/>
    <c:dispBlanksAs val="gap"/>
    <c:showDLblsOverMax val="0"/>
  </c:chart>
  <c:spPr>
    <a:noFill/>
  </c:spPr>
  <c:txPr>
    <a:bodyPr/>
    <a:lstStyle/>
    <a:p>
      <a:pPr>
        <a:defRPr sz="800">
          <a:solidFill>
            <a:schemeClr val="accent1">
              <a:lumMod val="50000"/>
            </a:schemeClr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cat>
            <c:multiLvlStrRef>
              <c:f>'1.3.2.'!$B$3:$S$4</c:f>
              <c:multiLvlStrCache>
                <c:ptCount val="18"/>
                <c:lvl>
                  <c:pt idx="0">
                    <c:v>Rio Guadiana</c:v>
                  </c:pt>
                  <c:pt idx="1">
                    <c:v>Rio Minho</c:v>
                  </c:pt>
                  <c:pt idx="2">
                    <c:v>Rio Guadiana</c:v>
                  </c:pt>
                  <c:pt idx="3">
                    <c:v>Rio Minho</c:v>
                  </c:pt>
                  <c:pt idx="4">
                    <c:v>Rio Guadiana</c:v>
                  </c:pt>
                  <c:pt idx="5">
                    <c:v>Rio Minho</c:v>
                  </c:pt>
                  <c:pt idx="6">
                    <c:v>Rio Guadiana</c:v>
                  </c:pt>
                  <c:pt idx="7">
                    <c:v>Rio Minho</c:v>
                  </c:pt>
                  <c:pt idx="8">
                    <c:v>Rio Guadiana</c:v>
                  </c:pt>
                  <c:pt idx="9">
                    <c:v>Rio Minho</c:v>
                  </c:pt>
                  <c:pt idx="10">
                    <c:v>Rio Guadiana</c:v>
                  </c:pt>
                  <c:pt idx="11">
                    <c:v>Rio Minho</c:v>
                  </c:pt>
                  <c:pt idx="12">
                    <c:v>Rio Guadiana</c:v>
                  </c:pt>
                  <c:pt idx="13">
                    <c:v>Rio Minho</c:v>
                  </c:pt>
                  <c:pt idx="14">
                    <c:v>Rio Guadiana</c:v>
                  </c:pt>
                  <c:pt idx="15">
                    <c:v>Rio Minho</c:v>
                  </c:pt>
                  <c:pt idx="16">
                    <c:v>Rio Guadiana</c:v>
                  </c:pt>
                  <c:pt idx="17">
                    <c:v>Rio Minho</c:v>
                  </c:pt>
                </c:lvl>
                <c:lvl>
                  <c:pt idx="0">
                    <c:v>2010</c:v>
                  </c:pt>
                  <c:pt idx="2">
                    <c:v>2011</c:v>
                  </c:pt>
                  <c:pt idx="4">
                    <c:v>2012</c:v>
                  </c:pt>
                  <c:pt idx="6">
                    <c:v>2013</c:v>
                  </c:pt>
                  <c:pt idx="8">
                    <c:v>2014</c:v>
                  </c:pt>
                  <c:pt idx="10">
                    <c:v>2015</c:v>
                  </c:pt>
                  <c:pt idx="12">
                    <c:v>2016</c:v>
                  </c:pt>
                  <c:pt idx="14">
                    <c:v>2017</c:v>
                  </c:pt>
                  <c:pt idx="16">
                    <c:v>2018</c:v>
                  </c:pt>
                </c:lvl>
              </c:multiLvlStrCache>
            </c:multiLvlStrRef>
          </c:cat>
          <c:val>
            <c:numRef>
              <c:f>'1.3.2.'!$B$17:$S$17</c:f>
              <c:numCache>
                <c:formatCode>#\ ###\ ##0</c:formatCode>
                <c:ptCount val="18"/>
                <c:pt idx="0">
                  <c:v>134303</c:v>
                </c:pt>
                <c:pt idx="1">
                  <c:v>109759</c:v>
                </c:pt>
                <c:pt idx="2">
                  <c:v>127852</c:v>
                </c:pt>
                <c:pt idx="3">
                  <c:v>83723</c:v>
                </c:pt>
                <c:pt idx="4">
                  <c:v>125435</c:v>
                </c:pt>
                <c:pt idx="5">
                  <c:v>75471</c:v>
                </c:pt>
                <c:pt idx="6">
                  <c:v>117265</c:v>
                </c:pt>
                <c:pt idx="7">
                  <c:v>51400</c:v>
                </c:pt>
                <c:pt idx="8">
                  <c:v>120448</c:v>
                </c:pt>
                <c:pt idx="9">
                  <c:v>2547</c:v>
                </c:pt>
                <c:pt idx="10">
                  <c:v>125474</c:v>
                </c:pt>
                <c:pt idx="11">
                  <c:v>93224</c:v>
                </c:pt>
                <c:pt idx="12">
                  <c:v>129416</c:v>
                </c:pt>
                <c:pt idx="13">
                  <c:v>95354</c:v>
                </c:pt>
                <c:pt idx="14">
                  <c:v>140529</c:v>
                </c:pt>
                <c:pt idx="15">
                  <c:v>125445</c:v>
                </c:pt>
                <c:pt idx="16">
                  <c:v>129952</c:v>
                </c:pt>
                <c:pt idx="17">
                  <c:v>89780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1205888"/>
        <c:axId val="101207424"/>
        <c:axId val="0"/>
      </c:bar3DChart>
      <c:catAx>
        <c:axId val="101205888"/>
        <c:scaling>
          <c:orientation val="minMax"/>
        </c:scaling>
        <c:delete val="0"/>
        <c:axPos val="b"/>
        <c:majorTickMark val="out"/>
        <c:minorTickMark val="none"/>
        <c:tickLblPos val="nextTo"/>
        <c:crossAx val="101207424"/>
        <c:crosses val="autoZero"/>
        <c:auto val="1"/>
        <c:lblAlgn val="ctr"/>
        <c:lblOffset val="100"/>
        <c:noMultiLvlLbl val="0"/>
      </c:catAx>
      <c:valAx>
        <c:axId val="101207424"/>
        <c:scaling>
          <c:orientation val="minMax"/>
        </c:scaling>
        <c:delete val="0"/>
        <c:axPos val="l"/>
        <c:majorGridlines/>
        <c:numFmt formatCode="#\ ###\ ##0" sourceLinked="1"/>
        <c:majorTickMark val="out"/>
        <c:minorTickMark val="none"/>
        <c:tickLblPos val="nextTo"/>
        <c:crossAx val="101205888"/>
        <c:crosses val="autoZero"/>
        <c:crossBetween val="between"/>
      </c:valAx>
    </c:plotArea>
    <c:plotVisOnly val="1"/>
    <c:dispBlanksAs val="gap"/>
    <c:showDLblsOverMax val="0"/>
  </c:chart>
  <c:spPr>
    <a:ln>
      <a:solidFill>
        <a:schemeClr val="tx1">
          <a:lumMod val="50000"/>
          <a:lumOff val="50000"/>
        </a:schemeClr>
      </a:solidFill>
    </a:ln>
  </c:spPr>
  <c:txPr>
    <a:bodyPr/>
    <a:lstStyle/>
    <a:p>
      <a:pPr>
        <a:defRPr sz="800">
          <a:solidFill>
            <a:schemeClr val="accent1">
              <a:lumMod val="50000"/>
            </a:schemeClr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'1.4.1. a 1.4.3.'!$B$5</c:f>
              <c:strCache>
                <c:ptCount val="1"/>
                <c:pt idx="0">
                  <c:v>Espanha</c:v>
                </c:pt>
              </c:strCache>
            </c:strRef>
          </c:tx>
          <c:invertIfNegative val="0"/>
          <c:cat>
            <c:numRef>
              <c:f>'1.4.1. a 1.4.3.'!$A$6:$A$13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1.4.3.'!$B$6:$B$13</c:f>
              <c:numCache>
                <c:formatCode>0.0</c:formatCode>
                <c:ptCount val="8"/>
                <c:pt idx="0">
                  <c:v>241.7</c:v>
                </c:pt>
                <c:pt idx="1">
                  <c:v>220.9</c:v>
                </c:pt>
                <c:pt idx="2">
                  <c:v>245.8</c:v>
                </c:pt>
                <c:pt idx="3">
                  <c:v>297.70000000000005</c:v>
                </c:pt>
                <c:pt idx="4">
                  <c:v>243.39999999999998</c:v>
                </c:pt>
                <c:pt idx="5">
                  <c:v>305.5</c:v>
                </c:pt>
                <c:pt idx="6">
                  <c:v>352.7</c:v>
                </c:pt>
                <c:pt idx="7">
                  <c:v>374</c:v>
                </c:pt>
              </c:numCache>
            </c:numRef>
          </c:val>
        </c:ser>
        <c:ser>
          <c:idx val="1"/>
          <c:order val="1"/>
          <c:tx>
            <c:strRef>
              <c:f>'1.4.1. a 1.4.3.'!$C$5</c:f>
              <c:strCache>
                <c:ptCount val="1"/>
                <c:pt idx="0">
                  <c:v>França</c:v>
                </c:pt>
              </c:strCache>
            </c:strRef>
          </c:tx>
          <c:invertIfNegative val="0"/>
          <c:cat>
            <c:numRef>
              <c:f>'1.4.1. a 1.4.3.'!$A$6:$A$13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1.4.3.'!$C$6:$C$13</c:f>
              <c:numCache>
                <c:formatCode>0.0</c:formatCode>
                <c:ptCount val="8"/>
                <c:pt idx="0">
                  <c:v>123.69999999999999</c:v>
                </c:pt>
                <c:pt idx="1">
                  <c:v>155.89999999999998</c:v>
                </c:pt>
                <c:pt idx="2">
                  <c:v>193.89999999999998</c:v>
                </c:pt>
                <c:pt idx="3">
                  <c:v>203.2</c:v>
                </c:pt>
                <c:pt idx="4">
                  <c:v>210.70000000000002</c:v>
                </c:pt>
                <c:pt idx="5">
                  <c:v>215.2</c:v>
                </c:pt>
                <c:pt idx="6">
                  <c:v>166.3</c:v>
                </c:pt>
                <c:pt idx="7">
                  <c:v>151.1</c:v>
                </c:pt>
              </c:numCache>
            </c:numRef>
          </c:val>
        </c:ser>
        <c:ser>
          <c:idx val="2"/>
          <c:order val="2"/>
          <c:tx>
            <c:strRef>
              <c:f>'1.4.1. a 1.4.3.'!$D$5</c:f>
              <c:strCache>
                <c:ptCount val="1"/>
                <c:pt idx="0">
                  <c:v>Suíça</c:v>
                </c:pt>
              </c:strCache>
            </c:strRef>
          </c:tx>
          <c:invertIfNegative val="0"/>
          <c:cat>
            <c:numRef>
              <c:f>'1.4.1. a 1.4.3.'!$A$6:$A$13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1.4.3.'!$D$6:$D$13</c:f>
              <c:numCache>
                <c:formatCode>0.0</c:formatCode>
                <c:ptCount val="8"/>
                <c:pt idx="0">
                  <c:v>70.099999999999994</c:v>
                </c:pt>
                <c:pt idx="1">
                  <c:v>40.099999999999994</c:v>
                </c:pt>
                <c:pt idx="2">
                  <c:v>37.299999999999997</c:v>
                </c:pt>
                <c:pt idx="3">
                  <c:v>25.1</c:v>
                </c:pt>
                <c:pt idx="4">
                  <c:v>31.8</c:v>
                </c:pt>
                <c:pt idx="5">
                  <c:v>31.1</c:v>
                </c:pt>
                <c:pt idx="6">
                  <c:v>27.700000000000003</c:v>
                </c:pt>
                <c:pt idx="7">
                  <c:v>30.2</c:v>
                </c:pt>
              </c:numCache>
            </c:numRef>
          </c:val>
        </c:ser>
        <c:ser>
          <c:idx val="3"/>
          <c:order val="3"/>
          <c:tx>
            <c:strRef>
              <c:f>'1.4.1. a 1.4.3.'!$E$5</c:f>
              <c:strCache>
                <c:ptCount val="1"/>
                <c:pt idx="0">
                  <c:v>Alemanha</c:v>
                </c:pt>
              </c:strCache>
            </c:strRef>
          </c:tx>
          <c:invertIfNegative val="0"/>
          <c:cat>
            <c:numRef>
              <c:f>'1.4.1. a 1.4.3.'!$A$6:$A$13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1.4.3.'!$E$6:$E$13</c:f>
              <c:numCache>
                <c:formatCode>0.0</c:formatCode>
                <c:ptCount val="8"/>
                <c:pt idx="0">
                  <c:v>31.3</c:v>
                </c:pt>
                <c:pt idx="1">
                  <c:v>15.899999999999999</c:v>
                </c:pt>
                <c:pt idx="2">
                  <c:v>10</c:v>
                </c:pt>
                <c:pt idx="3">
                  <c:v>5.7</c:v>
                </c:pt>
                <c:pt idx="4">
                  <c:v>3.6</c:v>
                </c:pt>
                <c:pt idx="5">
                  <c:v>4.3</c:v>
                </c:pt>
                <c:pt idx="6">
                  <c:v>7.8000000000000007</c:v>
                </c:pt>
                <c:pt idx="7">
                  <c:v>4.5</c:v>
                </c:pt>
              </c:numCache>
            </c:numRef>
          </c:val>
        </c:ser>
        <c:ser>
          <c:idx val="4"/>
          <c:order val="4"/>
          <c:tx>
            <c:strRef>
              <c:f>'1.4.1. a 1.4.3.'!$F$5</c:f>
              <c:strCache>
                <c:ptCount val="1"/>
                <c:pt idx="0">
                  <c:v>Luxemburgo</c:v>
                </c:pt>
              </c:strCache>
            </c:strRef>
          </c:tx>
          <c:invertIfNegative val="0"/>
          <c:cat>
            <c:numRef>
              <c:f>'1.4.1. a 1.4.3.'!$A$6:$A$13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1.4.3.'!$F$6:$F$13</c:f>
              <c:numCache>
                <c:formatCode>0.0</c:formatCode>
                <c:ptCount val="8"/>
                <c:pt idx="0">
                  <c:v>28.7</c:v>
                </c:pt>
                <c:pt idx="1">
                  <c:v>21</c:v>
                </c:pt>
                <c:pt idx="2">
                  <c:v>19.899999999999999</c:v>
                </c:pt>
                <c:pt idx="3">
                  <c:v>15.399999999999999</c:v>
                </c:pt>
                <c:pt idx="4">
                  <c:v>11.7</c:v>
                </c:pt>
                <c:pt idx="5">
                  <c:v>10.8</c:v>
                </c:pt>
                <c:pt idx="6">
                  <c:v>11.2</c:v>
                </c:pt>
                <c:pt idx="7">
                  <c:v>11.2</c:v>
                </c:pt>
              </c:numCache>
            </c:numRef>
          </c:val>
        </c:ser>
        <c:ser>
          <c:idx val="5"/>
          <c:order val="5"/>
          <c:tx>
            <c:strRef>
              <c:f>'1.4.1. a 1.4.3.'!$G$5</c:f>
              <c:strCache>
                <c:ptCount val="1"/>
                <c:pt idx="0">
                  <c:v>Outros</c:v>
                </c:pt>
              </c:strCache>
            </c:strRef>
          </c:tx>
          <c:invertIfNegative val="0"/>
          <c:cat>
            <c:numRef>
              <c:f>'1.4.1. a 1.4.3.'!$A$6:$A$13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1.4.3.'!$G$6:$G$13</c:f>
              <c:numCache>
                <c:formatCode>0.0</c:formatCode>
                <c:ptCount val="8"/>
                <c:pt idx="0">
                  <c:v>14.4</c:v>
                </c:pt>
                <c:pt idx="1">
                  <c:v>12.1</c:v>
                </c:pt>
                <c:pt idx="2">
                  <c:v>14.399999999999999</c:v>
                </c:pt>
                <c:pt idx="3">
                  <c:v>11.8</c:v>
                </c:pt>
                <c:pt idx="4">
                  <c:v>13.200000000000001</c:v>
                </c:pt>
                <c:pt idx="5">
                  <c:v>33.299999999999997</c:v>
                </c:pt>
                <c:pt idx="6">
                  <c:v>31.3</c:v>
                </c:pt>
                <c:pt idx="7">
                  <c:v>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262528"/>
        <c:axId val="106264064"/>
        <c:axId val="0"/>
      </c:bar3DChart>
      <c:catAx>
        <c:axId val="106262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6264064"/>
        <c:crosses val="autoZero"/>
        <c:auto val="1"/>
        <c:lblAlgn val="ctr"/>
        <c:lblOffset val="100"/>
        <c:noMultiLvlLbl val="0"/>
      </c:catAx>
      <c:valAx>
        <c:axId val="106264064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62625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4097468888944094"/>
          <c:y val="0.2"/>
          <c:w val="0.13662638581849196"/>
          <c:h val="0.59666710411198598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800">
          <a:solidFill>
            <a:schemeClr val="accent1">
              <a:lumMod val="50000"/>
            </a:schemeClr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'1.4.1. a 1.4.3.'!$B$36</c:f>
              <c:strCache>
                <c:ptCount val="1"/>
                <c:pt idx="0">
                  <c:v>Espanha</c:v>
                </c:pt>
              </c:strCache>
            </c:strRef>
          </c:tx>
          <c:invertIfNegative val="0"/>
          <c:cat>
            <c:numRef>
              <c:f>'1.4.1. a 1.4.3.'!$A$37:$A$44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1.4.3.'!$B$37:$B$44</c:f>
              <c:numCache>
                <c:formatCode>0.0</c:formatCode>
                <c:ptCount val="8"/>
                <c:pt idx="0">
                  <c:v>112.3</c:v>
                </c:pt>
                <c:pt idx="1">
                  <c:v>90.6</c:v>
                </c:pt>
                <c:pt idx="2">
                  <c:v>143.1</c:v>
                </c:pt>
                <c:pt idx="3">
                  <c:v>128.30000000000001</c:v>
                </c:pt>
                <c:pt idx="4">
                  <c:v>130.6</c:v>
                </c:pt>
                <c:pt idx="5">
                  <c:v>157.6</c:v>
                </c:pt>
                <c:pt idx="6">
                  <c:v>174.2</c:v>
                </c:pt>
                <c:pt idx="7">
                  <c:v>171.3</c:v>
                </c:pt>
              </c:numCache>
            </c:numRef>
          </c:val>
        </c:ser>
        <c:ser>
          <c:idx val="1"/>
          <c:order val="1"/>
          <c:tx>
            <c:strRef>
              <c:f>'1.4.1. a 1.4.3.'!$C$36</c:f>
              <c:strCache>
                <c:ptCount val="1"/>
                <c:pt idx="0">
                  <c:v>França</c:v>
                </c:pt>
              </c:strCache>
            </c:strRef>
          </c:tx>
          <c:invertIfNegative val="0"/>
          <c:cat>
            <c:numRef>
              <c:f>'1.4.1. a 1.4.3.'!$A$37:$A$44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1.4.3.'!$C$37:$C$44</c:f>
              <c:numCache>
                <c:formatCode>0.0</c:formatCode>
                <c:ptCount val="8"/>
                <c:pt idx="0">
                  <c:v>95.8</c:v>
                </c:pt>
                <c:pt idx="1">
                  <c:v>123.6</c:v>
                </c:pt>
                <c:pt idx="2">
                  <c:v>163.69999999999999</c:v>
                </c:pt>
                <c:pt idx="3">
                  <c:v>183.1</c:v>
                </c:pt>
                <c:pt idx="4">
                  <c:v>185.4</c:v>
                </c:pt>
                <c:pt idx="5">
                  <c:v>183.7</c:v>
                </c:pt>
                <c:pt idx="6">
                  <c:v>142.5</c:v>
                </c:pt>
                <c:pt idx="7">
                  <c:v>110.2</c:v>
                </c:pt>
              </c:numCache>
            </c:numRef>
          </c:val>
        </c:ser>
        <c:ser>
          <c:idx val="2"/>
          <c:order val="2"/>
          <c:tx>
            <c:strRef>
              <c:f>'1.4.1. a 1.4.3.'!$D$36</c:f>
              <c:strCache>
                <c:ptCount val="1"/>
                <c:pt idx="0">
                  <c:v>Suíça</c:v>
                </c:pt>
              </c:strCache>
            </c:strRef>
          </c:tx>
          <c:invertIfNegative val="0"/>
          <c:cat>
            <c:numRef>
              <c:f>'1.4.1. a 1.4.3.'!$A$37:$A$44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1.4.3.'!$D$37:$D$44</c:f>
              <c:numCache>
                <c:formatCode>0.0</c:formatCode>
                <c:ptCount val="8"/>
                <c:pt idx="0">
                  <c:v>62.9</c:v>
                </c:pt>
                <c:pt idx="1">
                  <c:v>33.299999999999997</c:v>
                </c:pt>
                <c:pt idx="2">
                  <c:v>27.3</c:v>
                </c:pt>
                <c:pt idx="3">
                  <c:v>16</c:v>
                </c:pt>
                <c:pt idx="4">
                  <c:v>23</c:v>
                </c:pt>
                <c:pt idx="5">
                  <c:v>22.2</c:v>
                </c:pt>
                <c:pt idx="6">
                  <c:v>17.600000000000001</c:v>
                </c:pt>
                <c:pt idx="7">
                  <c:v>16.5</c:v>
                </c:pt>
              </c:numCache>
            </c:numRef>
          </c:val>
        </c:ser>
        <c:ser>
          <c:idx val="3"/>
          <c:order val="3"/>
          <c:tx>
            <c:strRef>
              <c:f>'1.4.1. a 1.4.3.'!$E$36</c:f>
              <c:strCache>
                <c:ptCount val="1"/>
                <c:pt idx="0">
                  <c:v>Alemanha</c:v>
                </c:pt>
              </c:strCache>
            </c:strRef>
          </c:tx>
          <c:invertIfNegative val="0"/>
          <c:cat>
            <c:numRef>
              <c:f>'1.4.1. a 1.4.3.'!$A$37:$A$44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1.4.3.'!$E$37:$E$44</c:f>
              <c:numCache>
                <c:formatCode>0.0</c:formatCode>
                <c:ptCount val="8"/>
                <c:pt idx="0">
                  <c:v>21.6</c:v>
                </c:pt>
                <c:pt idx="1">
                  <c:v>13.6</c:v>
                </c:pt>
                <c:pt idx="2">
                  <c:v>9.4</c:v>
                </c:pt>
                <c:pt idx="3">
                  <c:v>5.3</c:v>
                </c:pt>
                <c:pt idx="4">
                  <c:v>3.4</c:v>
                </c:pt>
                <c:pt idx="5">
                  <c:v>3.9</c:v>
                </c:pt>
                <c:pt idx="6">
                  <c:v>4.2</c:v>
                </c:pt>
                <c:pt idx="7">
                  <c:v>3.4</c:v>
                </c:pt>
              </c:numCache>
            </c:numRef>
          </c:val>
        </c:ser>
        <c:ser>
          <c:idx val="4"/>
          <c:order val="4"/>
          <c:tx>
            <c:strRef>
              <c:f>'1.4.1. a 1.4.3.'!$F$36</c:f>
              <c:strCache>
                <c:ptCount val="1"/>
                <c:pt idx="0">
                  <c:v>Luxemburgo</c:v>
                </c:pt>
              </c:strCache>
            </c:strRef>
          </c:tx>
          <c:invertIfNegative val="0"/>
          <c:cat>
            <c:numRef>
              <c:f>'1.4.1. a 1.4.3.'!$A$37:$A$44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1.4.3.'!$F$37:$F$44</c:f>
              <c:numCache>
                <c:formatCode>0.0</c:formatCode>
                <c:ptCount val="8"/>
                <c:pt idx="0">
                  <c:v>25.8</c:v>
                </c:pt>
                <c:pt idx="1">
                  <c:v>18.5</c:v>
                </c:pt>
                <c:pt idx="2">
                  <c:v>17.7</c:v>
                </c:pt>
                <c:pt idx="3">
                  <c:v>15.2</c:v>
                </c:pt>
                <c:pt idx="4">
                  <c:v>11.5</c:v>
                </c:pt>
                <c:pt idx="5">
                  <c:v>10.8</c:v>
                </c:pt>
                <c:pt idx="6">
                  <c:v>11.2</c:v>
                </c:pt>
                <c:pt idx="7">
                  <c:v>11.1</c:v>
                </c:pt>
              </c:numCache>
            </c:numRef>
          </c:val>
        </c:ser>
        <c:ser>
          <c:idx val="5"/>
          <c:order val="5"/>
          <c:tx>
            <c:strRef>
              <c:f>'1.4.1. a 1.4.3.'!$G$36</c:f>
              <c:strCache>
                <c:ptCount val="1"/>
                <c:pt idx="0">
                  <c:v>Outros</c:v>
                </c:pt>
              </c:strCache>
            </c:strRef>
          </c:tx>
          <c:invertIfNegative val="0"/>
          <c:cat>
            <c:numRef>
              <c:f>'1.4.1. a 1.4.3.'!$A$37:$A$44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1.4.3.'!$G$37:$G$44</c:f>
              <c:numCache>
                <c:formatCode>0.0</c:formatCode>
                <c:ptCount val="8"/>
                <c:pt idx="0">
                  <c:v>12.5</c:v>
                </c:pt>
                <c:pt idx="1">
                  <c:v>8.6999999999999993</c:v>
                </c:pt>
                <c:pt idx="2">
                  <c:v>10.7</c:v>
                </c:pt>
                <c:pt idx="3">
                  <c:v>8.6</c:v>
                </c:pt>
                <c:pt idx="4">
                  <c:v>9.8000000000000007</c:v>
                </c:pt>
                <c:pt idx="5">
                  <c:v>10</c:v>
                </c:pt>
                <c:pt idx="6">
                  <c:v>11</c:v>
                </c:pt>
                <c:pt idx="7">
                  <c:v>14.8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2674304"/>
        <c:axId val="112675840"/>
        <c:axId val="0"/>
      </c:bar3DChart>
      <c:catAx>
        <c:axId val="11267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2675840"/>
        <c:crosses val="autoZero"/>
        <c:auto val="1"/>
        <c:lblAlgn val="ctr"/>
        <c:lblOffset val="100"/>
        <c:noMultiLvlLbl val="0"/>
      </c:catAx>
      <c:valAx>
        <c:axId val="11267584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26743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2011614689896051"/>
          <c:y val="0.29262671416793362"/>
          <c:w val="0.15766197532395065"/>
          <c:h val="0.47388640540969851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800">
          <a:solidFill>
            <a:schemeClr val="accent1">
              <a:lumMod val="50000"/>
            </a:schemeClr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043963254593172E-2"/>
          <c:y val="5.1400554097404488E-2"/>
          <c:w val="0.74333245844269469"/>
          <c:h val="0.81017387489320436"/>
        </c:manualLayout>
      </c:layout>
      <c:bar3DChart>
        <c:barDir val="col"/>
        <c:grouping val="percentStacked"/>
        <c:varyColors val="0"/>
        <c:ser>
          <c:idx val="0"/>
          <c:order val="0"/>
          <c:tx>
            <c:strRef>
              <c:f>'1.4.1. a 1.4.3.'!$B$67</c:f>
              <c:strCache>
                <c:ptCount val="1"/>
                <c:pt idx="0">
                  <c:v>Espanha</c:v>
                </c:pt>
              </c:strCache>
            </c:strRef>
          </c:tx>
          <c:invertIfNegative val="0"/>
          <c:cat>
            <c:numRef>
              <c:f>'1.4.1. a 1.4.3.'!$A$68:$A$75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1.4.3.'!$B$68:$B$75</c:f>
              <c:numCache>
                <c:formatCode>0.0</c:formatCode>
                <c:ptCount val="8"/>
                <c:pt idx="0">
                  <c:v>129.4</c:v>
                </c:pt>
                <c:pt idx="1">
                  <c:v>130.30000000000001</c:v>
                </c:pt>
                <c:pt idx="2">
                  <c:v>102.7</c:v>
                </c:pt>
                <c:pt idx="3">
                  <c:v>169.4</c:v>
                </c:pt>
                <c:pt idx="4">
                  <c:v>112.8</c:v>
                </c:pt>
                <c:pt idx="5">
                  <c:v>147.9</c:v>
                </c:pt>
                <c:pt idx="6">
                  <c:v>178.5</c:v>
                </c:pt>
                <c:pt idx="7">
                  <c:v>202.7</c:v>
                </c:pt>
              </c:numCache>
            </c:numRef>
          </c:val>
        </c:ser>
        <c:ser>
          <c:idx val="1"/>
          <c:order val="1"/>
          <c:tx>
            <c:strRef>
              <c:f>'1.4.1. a 1.4.3.'!$C$67</c:f>
              <c:strCache>
                <c:ptCount val="1"/>
                <c:pt idx="0">
                  <c:v>França</c:v>
                </c:pt>
              </c:strCache>
            </c:strRef>
          </c:tx>
          <c:invertIfNegative val="0"/>
          <c:cat>
            <c:numRef>
              <c:f>'1.4.1. a 1.4.3.'!$A$68:$A$75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1.4.3.'!$C$68:$C$75</c:f>
              <c:numCache>
                <c:formatCode>0.0</c:formatCode>
                <c:ptCount val="8"/>
                <c:pt idx="0">
                  <c:v>27.9</c:v>
                </c:pt>
                <c:pt idx="1">
                  <c:v>32.299999999999997</c:v>
                </c:pt>
                <c:pt idx="2">
                  <c:v>30.2</c:v>
                </c:pt>
                <c:pt idx="3">
                  <c:v>20.100000000000001</c:v>
                </c:pt>
                <c:pt idx="4">
                  <c:v>25.3</c:v>
                </c:pt>
                <c:pt idx="5">
                  <c:v>31.5</c:v>
                </c:pt>
                <c:pt idx="6">
                  <c:v>23.8</c:v>
                </c:pt>
                <c:pt idx="7">
                  <c:v>40.9</c:v>
                </c:pt>
              </c:numCache>
            </c:numRef>
          </c:val>
        </c:ser>
        <c:ser>
          <c:idx val="2"/>
          <c:order val="2"/>
          <c:tx>
            <c:strRef>
              <c:f>'1.4.1. a 1.4.3.'!$D$67</c:f>
              <c:strCache>
                <c:ptCount val="1"/>
                <c:pt idx="0">
                  <c:v>Suíça</c:v>
                </c:pt>
              </c:strCache>
            </c:strRef>
          </c:tx>
          <c:invertIfNegative val="0"/>
          <c:cat>
            <c:numRef>
              <c:f>'1.4.1. a 1.4.3.'!$A$68:$A$75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1.4.3.'!$D$68:$D$75</c:f>
              <c:numCache>
                <c:formatCode>0.0</c:formatCode>
                <c:ptCount val="8"/>
                <c:pt idx="0">
                  <c:v>7.2</c:v>
                </c:pt>
                <c:pt idx="1">
                  <c:v>6.8</c:v>
                </c:pt>
                <c:pt idx="2">
                  <c:v>10</c:v>
                </c:pt>
                <c:pt idx="3">
                  <c:v>9.1</c:v>
                </c:pt>
                <c:pt idx="4">
                  <c:v>8.8000000000000007</c:v>
                </c:pt>
                <c:pt idx="5">
                  <c:v>8.9</c:v>
                </c:pt>
                <c:pt idx="6">
                  <c:v>10.1</c:v>
                </c:pt>
                <c:pt idx="7">
                  <c:v>13.7</c:v>
                </c:pt>
              </c:numCache>
            </c:numRef>
          </c:val>
        </c:ser>
        <c:ser>
          <c:idx val="3"/>
          <c:order val="3"/>
          <c:tx>
            <c:strRef>
              <c:f>'1.4.1. a 1.4.3.'!$E$67</c:f>
              <c:strCache>
                <c:ptCount val="1"/>
                <c:pt idx="0">
                  <c:v>Alemanha</c:v>
                </c:pt>
              </c:strCache>
            </c:strRef>
          </c:tx>
          <c:invertIfNegative val="0"/>
          <c:cat>
            <c:numRef>
              <c:f>'1.4.1. a 1.4.3.'!$A$68:$A$75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1.4.3.'!$E$68:$E$75</c:f>
              <c:numCache>
                <c:formatCode>0.0</c:formatCode>
                <c:ptCount val="8"/>
                <c:pt idx="0">
                  <c:v>9.6999999999999993</c:v>
                </c:pt>
                <c:pt idx="1">
                  <c:v>2.2999999999999998</c:v>
                </c:pt>
                <c:pt idx="2">
                  <c:v>0.6</c:v>
                </c:pt>
                <c:pt idx="3">
                  <c:v>0.4</c:v>
                </c:pt>
                <c:pt idx="4">
                  <c:v>0.2</c:v>
                </c:pt>
                <c:pt idx="5">
                  <c:v>0.4</c:v>
                </c:pt>
                <c:pt idx="6">
                  <c:v>3.6</c:v>
                </c:pt>
                <c:pt idx="7">
                  <c:v>1.1000000000000001</c:v>
                </c:pt>
              </c:numCache>
            </c:numRef>
          </c:val>
        </c:ser>
        <c:ser>
          <c:idx val="4"/>
          <c:order val="4"/>
          <c:tx>
            <c:strRef>
              <c:f>'1.4.1. a 1.4.3.'!$F$67</c:f>
              <c:strCache>
                <c:ptCount val="1"/>
                <c:pt idx="0">
                  <c:v>Luxemburgo</c:v>
                </c:pt>
              </c:strCache>
            </c:strRef>
          </c:tx>
          <c:invertIfNegative val="0"/>
          <c:cat>
            <c:numRef>
              <c:f>'1.4.1. a 1.4.3.'!$A$68:$A$75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1.4.3.'!$F$68:$F$75</c:f>
              <c:numCache>
                <c:formatCode>0.0</c:formatCode>
                <c:ptCount val="8"/>
                <c:pt idx="0">
                  <c:v>2.9</c:v>
                </c:pt>
                <c:pt idx="1">
                  <c:v>2.5</c:v>
                </c:pt>
                <c:pt idx="2">
                  <c:v>2.2000000000000002</c:v>
                </c:pt>
                <c:pt idx="3">
                  <c:v>0.2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  <c:pt idx="7">
                  <c:v>0.1</c:v>
                </c:pt>
              </c:numCache>
            </c:numRef>
          </c:val>
        </c:ser>
        <c:ser>
          <c:idx val="5"/>
          <c:order val="5"/>
          <c:tx>
            <c:strRef>
              <c:f>'1.4.1. a 1.4.3.'!$G$67</c:f>
              <c:strCache>
                <c:ptCount val="1"/>
                <c:pt idx="0">
                  <c:v>Outros</c:v>
                </c:pt>
              </c:strCache>
            </c:strRef>
          </c:tx>
          <c:invertIfNegative val="0"/>
          <c:cat>
            <c:numRef>
              <c:f>'1.4.1. a 1.4.3.'!$A$68:$A$75</c:f>
              <c:numCache>
                <c:formatCode>General</c:formatCode>
                <c:ptCount val="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</c:numCache>
            </c:numRef>
          </c:cat>
          <c:val>
            <c:numRef>
              <c:f>'1.4.1. a 1.4.3.'!$G$68:$G$75</c:f>
              <c:numCache>
                <c:formatCode>0.0</c:formatCode>
                <c:ptCount val="8"/>
                <c:pt idx="0">
                  <c:v>1.9</c:v>
                </c:pt>
                <c:pt idx="1">
                  <c:v>3.4</c:v>
                </c:pt>
                <c:pt idx="2">
                  <c:v>3.7</c:v>
                </c:pt>
                <c:pt idx="3">
                  <c:v>3.2</c:v>
                </c:pt>
                <c:pt idx="4">
                  <c:v>3.4</c:v>
                </c:pt>
                <c:pt idx="5">
                  <c:v>23.3</c:v>
                </c:pt>
                <c:pt idx="6">
                  <c:v>20.3</c:v>
                </c:pt>
                <c:pt idx="7">
                  <c:v>28.2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2714496"/>
        <c:axId val="112716032"/>
        <c:axId val="0"/>
      </c:bar3DChart>
      <c:catAx>
        <c:axId val="112714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2716032"/>
        <c:crosses val="autoZero"/>
        <c:auto val="1"/>
        <c:lblAlgn val="ctr"/>
        <c:lblOffset val="100"/>
        <c:noMultiLvlLbl val="0"/>
      </c:catAx>
      <c:valAx>
        <c:axId val="11271603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27144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4565651820994914"/>
          <c:y val="0.11282048321672401"/>
          <c:w val="0.13454410231688074"/>
          <c:h val="0.61282086806597857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800">
          <a:solidFill>
            <a:schemeClr val="accent1">
              <a:lumMod val="50000"/>
            </a:schemeClr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32</xdr:row>
      <xdr:rowOff>77470</xdr:rowOff>
    </xdr:from>
    <xdr:to>
      <xdr:col>15</xdr:col>
      <xdr:colOff>101600</xdr:colOff>
      <xdr:row>52</xdr:row>
      <xdr:rowOff>152400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40</xdr:row>
      <xdr:rowOff>31750</xdr:rowOff>
    </xdr:from>
    <xdr:to>
      <xdr:col>8</xdr:col>
      <xdr:colOff>615951</xdr:colOff>
      <xdr:row>57</xdr:row>
      <xdr:rowOff>12700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31750</xdr:colOff>
      <xdr:row>21</xdr:row>
      <xdr:rowOff>31750</xdr:rowOff>
    </xdr:from>
    <xdr:to>
      <xdr:col>20</xdr:col>
      <xdr:colOff>0</xdr:colOff>
      <xdr:row>23</xdr:row>
      <xdr:rowOff>0</xdr:rowOff>
    </xdr:to>
    <xdr:sp macro="" textlink="">
      <xdr:nvSpPr>
        <xdr:cNvPr id="4" name="Line 2"/>
        <xdr:cNvSpPr>
          <a:spLocks noChangeShapeType="1"/>
        </xdr:cNvSpPr>
      </xdr:nvSpPr>
      <xdr:spPr bwMode="auto">
        <a:xfrm>
          <a:off x="31750" y="349250"/>
          <a:ext cx="577850" cy="4826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6350</xdr:rowOff>
    </xdr:from>
    <xdr:to>
      <xdr:col>7</xdr:col>
      <xdr:colOff>601980</xdr:colOff>
      <xdr:row>28</xdr:row>
      <xdr:rowOff>147320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16510</xdr:colOff>
      <xdr:row>45</xdr:row>
      <xdr:rowOff>34290</xdr:rowOff>
    </xdr:from>
    <xdr:to>
      <xdr:col>7</xdr:col>
      <xdr:colOff>609600</xdr:colOff>
      <xdr:row>60</xdr:row>
      <xdr:rowOff>30480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77</xdr:row>
      <xdr:rowOff>7620</xdr:rowOff>
    </xdr:from>
    <xdr:to>
      <xdr:col>8</xdr:col>
      <xdr:colOff>0</xdr:colOff>
      <xdr:row>91</xdr:row>
      <xdr:rowOff>152400</xdr:rowOff>
    </xdr:to>
    <xdr:graphicFrame macro="">
      <xdr:nvGraphicFramePr>
        <xdr:cNvPr id="4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18</xdr:row>
      <xdr:rowOff>0</xdr:rowOff>
    </xdr:from>
    <xdr:to>
      <xdr:col>15</xdr:col>
      <xdr:colOff>9525</xdr:colOff>
      <xdr:row>20</xdr:row>
      <xdr:rowOff>0</xdr:rowOff>
    </xdr:to>
    <xdr:sp macro="" textlink="">
      <xdr:nvSpPr>
        <xdr:cNvPr id="2" name="Line 2"/>
        <xdr:cNvSpPr>
          <a:spLocks noChangeShapeType="1"/>
        </xdr:cNvSpPr>
      </xdr:nvSpPr>
      <xdr:spPr bwMode="auto">
        <a:xfrm>
          <a:off x="0" y="523875"/>
          <a:ext cx="1619250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4"/>
  <sheetViews>
    <sheetView topLeftCell="A37" workbookViewId="0">
      <selection activeCell="A6" sqref="A6"/>
    </sheetView>
  </sheetViews>
  <sheetFormatPr defaultRowHeight="14.5" x14ac:dyDescent="0.35"/>
  <cols>
    <col min="1" max="1" width="76" customWidth="1"/>
  </cols>
  <sheetData>
    <row r="1" spans="1:2" x14ac:dyDescent="0.3">
      <c r="A1" s="57" t="s">
        <v>177</v>
      </c>
    </row>
    <row r="2" spans="1:2" s="144" customFormat="1" x14ac:dyDescent="0.35">
      <c r="A2" s="57"/>
    </row>
    <row r="3" spans="1:2" s="144" customFormat="1" x14ac:dyDescent="0.35">
      <c r="A3" s="559">
        <v>2018</v>
      </c>
    </row>
    <row r="4" spans="1:2" x14ac:dyDescent="0.3">
      <c r="A4" s="57"/>
    </row>
    <row r="5" spans="1:2" x14ac:dyDescent="0.35">
      <c r="A5" t="s">
        <v>126</v>
      </c>
    </row>
    <row r="6" spans="1:2" x14ac:dyDescent="0.35">
      <c r="A6" s="58" t="s">
        <v>127</v>
      </c>
    </row>
    <row r="7" spans="1:2" ht="15" x14ac:dyDescent="0.25">
      <c r="A7" s="558" t="s">
        <v>160</v>
      </c>
      <c r="B7" s="288"/>
    </row>
    <row r="8" spans="1:2" ht="15" x14ac:dyDescent="0.25">
      <c r="A8" s="558" t="s">
        <v>160</v>
      </c>
      <c r="B8" s="288"/>
    </row>
    <row r="9" spans="1:2" ht="15" x14ac:dyDescent="0.25">
      <c r="A9" s="558" t="s">
        <v>160</v>
      </c>
      <c r="B9" s="288"/>
    </row>
    <row r="10" spans="1:2" x14ac:dyDescent="0.3">
      <c r="A10" s="59"/>
    </row>
    <row r="11" spans="1:2" x14ac:dyDescent="0.35">
      <c r="A11" s="58" t="s">
        <v>129</v>
      </c>
    </row>
    <row r="12" spans="1:2" x14ac:dyDescent="0.35">
      <c r="A12" s="368" t="s">
        <v>130</v>
      </c>
    </row>
    <row r="13" spans="1:2" x14ac:dyDescent="0.35">
      <c r="A13" s="368" t="s">
        <v>131</v>
      </c>
    </row>
    <row r="14" spans="1:2" x14ac:dyDescent="0.35">
      <c r="A14" s="368" t="s">
        <v>132</v>
      </c>
    </row>
    <row r="15" spans="1:2" x14ac:dyDescent="0.35">
      <c r="A15" s="60"/>
    </row>
    <row r="16" spans="1:2" x14ac:dyDescent="0.35">
      <c r="A16" s="58" t="s">
        <v>133</v>
      </c>
    </row>
    <row r="17" spans="1:1" x14ac:dyDescent="0.35">
      <c r="A17" s="368" t="s">
        <v>134</v>
      </c>
    </row>
    <row r="18" spans="1:1" x14ac:dyDescent="0.35">
      <c r="A18" s="368" t="s">
        <v>135</v>
      </c>
    </row>
    <row r="19" spans="1:1" x14ac:dyDescent="0.35">
      <c r="A19" s="60"/>
    </row>
    <row r="20" spans="1:1" x14ac:dyDescent="0.35">
      <c r="A20" s="58" t="s">
        <v>136</v>
      </c>
    </row>
    <row r="21" spans="1:1" x14ac:dyDescent="0.35">
      <c r="A21" s="368" t="s">
        <v>152</v>
      </c>
    </row>
    <row r="22" spans="1:1" x14ac:dyDescent="0.35">
      <c r="A22" s="368" t="s">
        <v>197</v>
      </c>
    </row>
    <row r="23" spans="1:1" x14ac:dyDescent="0.35">
      <c r="A23" s="368" t="s">
        <v>196</v>
      </c>
    </row>
    <row r="24" spans="1:1" x14ac:dyDescent="0.35">
      <c r="A24" s="61"/>
    </row>
    <row r="25" spans="1:1" x14ac:dyDescent="0.35">
      <c r="A25" s="62" t="s">
        <v>137</v>
      </c>
    </row>
    <row r="26" spans="1:1" x14ac:dyDescent="0.35">
      <c r="A26" s="63" t="s">
        <v>138</v>
      </c>
    </row>
    <row r="27" spans="1:1" x14ac:dyDescent="0.35">
      <c r="A27" s="368" t="s">
        <v>162</v>
      </c>
    </row>
    <row r="28" spans="1:1" x14ac:dyDescent="0.35">
      <c r="A28" s="368" t="s">
        <v>163</v>
      </c>
    </row>
    <row r="29" spans="1:1" x14ac:dyDescent="0.35">
      <c r="A29" s="63"/>
    </row>
    <row r="30" spans="1:1" x14ac:dyDescent="0.35">
      <c r="A30" s="63" t="s">
        <v>139</v>
      </c>
    </row>
    <row r="31" spans="1:1" x14ac:dyDescent="0.35">
      <c r="A31" s="368" t="s">
        <v>164</v>
      </c>
    </row>
    <row r="32" spans="1:1" x14ac:dyDescent="0.35">
      <c r="A32" s="368" t="s">
        <v>165</v>
      </c>
    </row>
    <row r="33" spans="1:1" x14ac:dyDescent="0.35">
      <c r="A33" s="63"/>
    </row>
    <row r="34" spans="1:1" x14ac:dyDescent="0.35">
      <c r="A34" s="64" t="s">
        <v>169</v>
      </c>
    </row>
    <row r="35" spans="1:1" x14ac:dyDescent="0.35">
      <c r="A35" s="368" t="s">
        <v>170</v>
      </c>
    </row>
    <row r="36" spans="1:1" x14ac:dyDescent="0.35">
      <c r="A36" s="368" t="s">
        <v>184</v>
      </c>
    </row>
    <row r="37" spans="1:1" x14ac:dyDescent="0.35">
      <c r="A37" s="368" t="s">
        <v>185</v>
      </c>
    </row>
    <row r="38" spans="1:1" x14ac:dyDescent="0.35">
      <c r="A38" s="64"/>
    </row>
    <row r="39" spans="1:1" x14ac:dyDescent="0.35">
      <c r="A39" s="64" t="s">
        <v>172</v>
      </c>
    </row>
    <row r="40" spans="1:1" x14ac:dyDescent="0.35">
      <c r="A40" s="368" t="s">
        <v>171</v>
      </c>
    </row>
    <row r="41" spans="1:1" x14ac:dyDescent="0.35">
      <c r="A41" s="368" t="s">
        <v>186</v>
      </c>
    </row>
    <row r="42" spans="1:1" x14ac:dyDescent="0.35">
      <c r="A42" s="368" t="s">
        <v>187</v>
      </c>
    </row>
    <row r="43" spans="1:1" x14ac:dyDescent="0.35">
      <c r="A43" s="64"/>
    </row>
    <row r="44" spans="1:1" x14ac:dyDescent="0.35">
      <c r="A44" s="64" t="s">
        <v>178</v>
      </c>
    </row>
    <row r="45" spans="1:1" x14ac:dyDescent="0.35">
      <c r="A45" s="555" t="s">
        <v>179</v>
      </c>
    </row>
    <row r="46" spans="1:1" s="144" customFormat="1" x14ac:dyDescent="0.35">
      <c r="A46" s="368" t="s">
        <v>180</v>
      </c>
    </row>
    <row r="47" spans="1:1" s="144" customFormat="1" x14ac:dyDescent="0.35">
      <c r="A47" s="368" t="s">
        <v>181</v>
      </c>
    </row>
    <row r="48" spans="1:1" x14ac:dyDescent="0.35">
      <c r="A48" s="64"/>
    </row>
    <row r="49" spans="1:2" x14ac:dyDescent="0.35">
      <c r="A49" s="64" t="s">
        <v>195</v>
      </c>
    </row>
    <row r="50" spans="1:2" x14ac:dyDescent="0.35">
      <c r="A50" s="555" t="s">
        <v>192</v>
      </c>
      <c r="B50" s="556"/>
    </row>
    <row r="51" spans="1:2" x14ac:dyDescent="0.35">
      <c r="A51" s="555" t="s">
        <v>193</v>
      </c>
      <c r="B51" s="556"/>
    </row>
    <row r="52" spans="1:2" x14ac:dyDescent="0.35">
      <c r="A52" s="555" t="s">
        <v>194</v>
      </c>
      <c r="B52" s="556"/>
    </row>
    <row r="54" spans="1:2" x14ac:dyDescent="0.35">
      <c r="A54" s="12"/>
    </row>
  </sheetData>
  <hyperlinks>
    <hyperlink ref="A7" location="'1.1.1.'!A1" display="1.1.1.  Passageiros embarcados por companhias nacionais e estrangeiras"/>
    <hyperlink ref="A12" location="'1.2.1. a 1.2.3.'!A1" display="1.2.1. Passageiros transportados por tipo de tráfego"/>
    <hyperlink ref="A13" location="'1.2.1. a 1.2.3.'!A1" display="1.2.2. Percurso médio por passageiro"/>
    <hyperlink ref="A14" location="'1.2.1. a 1.2.3.'!A1" display="1.2.3. Movimento ferroviário internacional de passageiros "/>
    <hyperlink ref="A17" location="'1.3.1.'!A1" display="1.3.1. Movimento de passageiros em cruzeiro"/>
    <hyperlink ref="A18" location="'1.3.2.'!A1" display="1.3.2. Movimento fluvial internacional de passageiros"/>
    <hyperlink ref="A21" location="'1.4.1. a 1.4.3.'!A1" display="1.4.1.  Movimento rodoviário de passageiros - Top 5"/>
    <hyperlink ref="A22" location="'1.4.1. a 1.4.3.'!A1" display="1.4.2.  Movimento rodoviário ocasional de passageiros - Top 5"/>
    <hyperlink ref="A23" location="'1.4.1. a 1.4.3.'!A1" display="1.4.3.  Movimento rodoviário regular de passageiros - Top 5"/>
    <hyperlink ref="A27" location="'2.1.1 e 2.1.2.'!A1" display="2.1.1. Entradas de mercadorias por modos de transporte em toneladas e em euros"/>
    <hyperlink ref="A28" location="'2.1.1 e 2.1.2.'!A1" display="2.1.2. Valor médio por tonelada entrada, por modos de transporte "/>
    <hyperlink ref="A31" location="'2.2.1. e 2.2.2.'!A1" display="2.2.1. Saídas de mercadorias por modos de transporte em toneladas e em euros"/>
    <hyperlink ref="A32" location="'2.2.1. e 2.2.2.'!A1" display="2.2.2. Valor médio por tonelada saídas, por modos de transporte "/>
    <hyperlink ref="A35" location="'2.3.1. a 2.3.3.'!A1" display="2.3.1. Entradas de mercadorias por modo de transporte, em toneladas e euros"/>
    <hyperlink ref="A36" location="'2.3.1. a 2.3.3.'!A1" display="2.3.2. Entradas de mercadorias por países em toneladas - Top 5 "/>
    <hyperlink ref="A37" location="'2.3.1. a 2.3.3.'!A1" display="2.3.3. Entradas de mercadorias por países em euros - Top 5 "/>
    <hyperlink ref="A40" location="'2.4.1. a 2.4.3.'!A1" display="2.4.1. Saídas de mercadorias por modo de transporte, em toneladas e euros"/>
    <hyperlink ref="A41" location="'2.4.1. a 2.4.3.'!A1" display="2.4.2. Saídas de mercadorias por países em toneladas - Top 5"/>
    <hyperlink ref="A42" location="'2.4.1. a 2.4.3.'!A1" display="2.4.3. Saídas de mercadorias por países em euros - Top 5 "/>
    <hyperlink ref="A45" location="'2.5.1 a 2.5.3.'!A1" display="2.5.1. Entradas por grupos de mercadorias, em toneladas e euros "/>
    <hyperlink ref="A46" location="'2.5.1 a 2.5.3.'!A1" display="2.5.2. Entradas por grupos de mercadorias, em toneladas - Top 5 "/>
    <hyperlink ref="A47" location="'2.5.1 a 2.5.3.'!A1" display="2.5.3. Entradas por grupos de mercadorias, em euros - Top 5 "/>
    <hyperlink ref="A52" location="'2.6.1. a 2.6.3.'!A1" display="2.6.3. Saídas por grupos de mercadorias, em euros - Top 5 "/>
    <hyperlink ref="A51" location="'2.6.1. a 2.6.3.'!A1" display="2.6.2. Saídas por grupos de mercadorias, em toneladas - Top 5 "/>
    <hyperlink ref="A50" location="'2.6.1. a 2.6.3.'!A1" display="2.6.1. Saídas por grupos de mercadorias, em toneladas e euros"/>
    <hyperlink ref="A8:A9" location="'1.1.1.'!A1" display="1.1.1.  Passageiros embarcados por companhias nacionais e estrangeiras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topLeftCell="A22" zoomScaleNormal="100" workbookViewId="0">
      <selection activeCell="L21" sqref="L21"/>
    </sheetView>
  </sheetViews>
  <sheetFormatPr defaultRowHeight="14.5" x14ac:dyDescent="0.35"/>
  <cols>
    <col min="1" max="1" width="8.26953125" customWidth="1"/>
    <col min="2" max="13" width="9.54296875" customWidth="1"/>
  </cols>
  <sheetData>
    <row r="1" spans="1:13" x14ac:dyDescent="0.35">
      <c r="A1" s="613" t="s">
        <v>164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</row>
    <row r="3" spans="1:13" x14ac:dyDescent="0.35">
      <c r="A3" s="608" t="s">
        <v>0</v>
      </c>
      <c r="B3" s="610" t="s">
        <v>1</v>
      </c>
      <c r="C3" s="610"/>
      <c r="D3" s="610"/>
      <c r="E3" s="610"/>
      <c r="F3" s="610"/>
      <c r="G3" s="610"/>
      <c r="H3" s="610"/>
      <c r="I3" s="610"/>
      <c r="J3" s="610"/>
      <c r="K3" s="610"/>
      <c r="L3" s="610"/>
      <c r="M3" s="611"/>
    </row>
    <row r="4" spans="1:13" x14ac:dyDescent="0.35">
      <c r="A4" s="609"/>
      <c r="B4" s="614" t="s">
        <v>2</v>
      </c>
      <c r="C4" s="614"/>
      <c r="D4" s="614" t="s">
        <v>3</v>
      </c>
      <c r="E4" s="614"/>
      <c r="F4" s="614" t="s">
        <v>4</v>
      </c>
      <c r="G4" s="614"/>
      <c r="H4" s="614" t="s">
        <v>5</v>
      </c>
      <c r="I4" s="614"/>
      <c r="J4" s="614" t="s">
        <v>143</v>
      </c>
      <c r="K4" s="614"/>
      <c r="L4" s="614" t="s">
        <v>8</v>
      </c>
      <c r="M4" s="615"/>
    </row>
    <row r="5" spans="1:13" x14ac:dyDescent="0.35">
      <c r="A5" s="609"/>
      <c r="B5" s="195" t="s">
        <v>6</v>
      </c>
      <c r="C5" s="196" t="s">
        <v>174</v>
      </c>
      <c r="D5" s="195" t="s">
        <v>6</v>
      </c>
      <c r="E5" s="196" t="s">
        <v>174</v>
      </c>
      <c r="F5" s="195" t="s">
        <v>6</v>
      </c>
      <c r="G5" s="196" t="s">
        <v>174</v>
      </c>
      <c r="H5" s="195" t="s">
        <v>6</v>
      </c>
      <c r="I5" s="196" t="s">
        <v>174</v>
      </c>
      <c r="J5" s="195" t="s">
        <v>6</v>
      </c>
      <c r="K5" s="196" t="s">
        <v>174</v>
      </c>
      <c r="L5" s="195" t="s">
        <v>6</v>
      </c>
      <c r="M5" s="197" t="s">
        <v>174</v>
      </c>
    </row>
    <row r="6" spans="1:13" x14ac:dyDescent="0.35">
      <c r="A6" s="260">
        <v>2008</v>
      </c>
      <c r="B6" s="198">
        <f>D6+F6+H6+L6</f>
        <v>27600568.424000002</v>
      </c>
      <c r="C6" s="198">
        <f>E6+G6+I6+M6</f>
        <v>36739193.980999991</v>
      </c>
      <c r="D6" s="199">
        <v>13242007.969999995</v>
      </c>
      <c r="E6" s="199">
        <v>21520296.870999988</v>
      </c>
      <c r="F6" s="199">
        <v>13143115.646000007</v>
      </c>
      <c r="G6" s="199">
        <v>11127108.603000002</v>
      </c>
      <c r="H6" s="199">
        <v>514760.42600000021</v>
      </c>
      <c r="I6" s="199">
        <v>2809700.2509999997</v>
      </c>
      <c r="J6" s="417" t="s">
        <v>212</v>
      </c>
      <c r="K6" s="417" t="s">
        <v>212</v>
      </c>
      <c r="L6" s="199">
        <v>700684.38199999987</v>
      </c>
      <c r="M6" s="200">
        <v>1282088.2560000001</v>
      </c>
    </row>
    <row r="7" spans="1:13" x14ac:dyDescent="0.35">
      <c r="A7" s="260">
        <v>2009</v>
      </c>
      <c r="B7" s="198">
        <f t="shared" ref="B7:C10" si="0">D7+F7+H7+L7</f>
        <v>25343225.703623001</v>
      </c>
      <c r="C7" s="198">
        <f t="shared" si="0"/>
        <v>29672897.591000028</v>
      </c>
      <c r="D7" s="199">
        <v>11488327.352646999</v>
      </c>
      <c r="E7" s="199">
        <v>18366646.195000034</v>
      </c>
      <c r="F7" s="199">
        <v>12724643.060960999</v>
      </c>
      <c r="G7" s="199">
        <v>9443273.2329999954</v>
      </c>
      <c r="H7" s="199">
        <v>747990.60687000002</v>
      </c>
      <c r="I7" s="199">
        <v>1490396.559999998</v>
      </c>
      <c r="J7" s="417" t="s">
        <v>212</v>
      </c>
      <c r="K7" s="417" t="s">
        <v>212</v>
      </c>
      <c r="L7" s="199">
        <v>382264.68314500002</v>
      </c>
      <c r="M7" s="200">
        <v>372581.60299999994</v>
      </c>
    </row>
    <row r="8" spans="1:13" x14ac:dyDescent="0.35">
      <c r="A8" s="260">
        <v>2010</v>
      </c>
      <c r="B8" s="198">
        <f t="shared" si="0"/>
        <v>28646192.548521996</v>
      </c>
      <c r="C8" s="198">
        <f t="shared" si="0"/>
        <v>34615290.808999978</v>
      </c>
      <c r="D8" s="199">
        <v>12175901.521541998</v>
      </c>
      <c r="E8" s="199">
        <v>20737837.864999969</v>
      </c>
      <c r="F8" s="199">
        <v>15162635.024471996</v>
      </c>
      <c r="G8" s="199">
        <v>11557542.504000008</v>
      </c>
      <c r="H8" s="199">
        <v>821236.57493600005</v>
      </c>
      <c r="I8" s="199">
        <v>1890615.430000002</v>
      </c>
      <c r="J8" s="417" t="s">
        <v>212</v>
      </c>
      <c r="K8" s="417" t="s">
        <v>212</v>
      </c>
      <c r="L8" s="199">
        <v>486419.42757200002</v>
      </c>
      <c r="M8" s="200">
        <v>429295.00999999995</v>
      </c>
    </row>
    <row r="9" spans="1:13" x14ac:dyDescent="0.35">
      <c r="A9" s="260">
        <v>2011</v>
      </c>
      <c r="B9" s="198">
        <f t="shared" si="0"/>
        <v>29541693.678586006</v>
      </c>
      <c r="C9" s="198">
        <f t="shared" si="0"/>
        <v>40304703.099000022</v>
      </c>
      <c r="D9" s="199">
        <v>12476901.407747997</v>
      </c>
      <c r="E9" s="199">
        <v>23180080.337999996</v>
      </c>
      <c r="F9" s="199">
        <v>15760879.051519006</v>
      </c>
      <c r="G9" s="199">
        <v>13894204.195000023</v>
      </c>
      <c r="H9" s="199">
        <v>869835.34568300005</v>
      </c>
      <c r="I9" s="199">
        <v>2559099.4469999969</v>
      </c>
      <c r="J9" s="417" t="s">
        <v>212</v>
      </c>
      <c r="K9" s="417" t="s">
        <v>212</v>
      </c>
      <c r="L9" s="199">
        <v>434077.87363599997</v>
      </c>
      <c r="M9" s="200">
        <v>671319.11899999995</v>
      </c>
    </row>
    <row r="10" spans="1:13" x14ac:dyDescent="0.35">
      <c r="A10" s="260">
        <v>2012</v>
      </c>
      <c r="B10" s="198">
        <f t="shared" si="0"/>
        <v>31895601</v>
      </c>
      <c r="C10" s="198">
        <f t="shared" si="0"/>
        <v>44028903</v>
      </c>
      <c r="D10" s="199">
        <v>12733138</v>
      </c>
      <c r="E10" s="199">
        <v>24593231</v>
      </c>
      <c r="F10" s="199">
        <v>18066187</v>
      </c>
      <c r="G10" s="199">
        <v>15879091</v>
      </c>
      <c r="H10" s="199">
        <v>913246</v>
      </c>
      <c r="I10" s="199">
        <v>3040677</v>
      </c>
      <c r="J10" s="417" t="s">
        <v>212</v>
      </c>
      <c r="K10" s="417" t="s">
        <v>212</v>
      </c>
      <c r="L10" s="199">
        <v>183030</v>
      </c>
      <c r="M10" s="200">
        <v>515904</v>
      </c>
    </row>
    <row r="11" spans="1:13" x14ac:dyDescent="0.35">
      <c r="A11" s="260">
        <v>2013</v>
      </c>
      <c r="B11" s="198">
        <f>D11+F11+H11+J11+L11</f>
        <v>36752901</v>
      </c>
      <c r="C11" s="198">
        <f>E11+G11+I11+K11+M11</f>
        <v>45951061</v>
      </c>
      <c r="D11" s="199">
        <v>14318588</v>
      </c>
      <c r="E11" s="199">
        <v>25665351</v>
      </c>
      <c r="F11" s="199">
        <v>21306578</v>
      </c>
      <c r="G11" s="199">
        <v>17079233</v>
      </c>
      <c r="H11" s="199">
        <v>974846</v>
      </c>
      <c r="I11" s="199">
        <v>2776421</v>
      </c>
      <c r="J11" s="199">
        <v>150629</v>
      </c>
      <c r="K11" s="199">
        <v>365465</v>
      </c>
      <c r="L11" s="199">
        <v>2260</v>
      </c>
      <c r="M11" s="200">
        <v>64591</v>
      </c>
    </row>
    <row r="12" spans="1:13" x14ac:dyDescent="0.35">
      <c r="A12" s="260">
        <v>2014</v>
      </c>
      <c r="B12" s="198">
        <f>D12+F12+H12+J12+L12</f>
        <v>37479162.207000002</v>
      </c>
      <c r="C12" s="198">
        <f t="shared" ref="C12:C13" si="1">E12+G12+I12+K12+M12</f>
        <v>46727868.911000006</v>
      </c>
      <c r="D12" s="199">
        <v>14752103.050000001</v>
      </c>
      <c r="E12" s="199">
        <v>27231166.332000006</v>
      </c>
      <c r="F12" s="199">
        <v>21552155.199000001</v>
      </c>
      <c r="G12" s="199">
        <v>16450221.405000007</v>
      </c>
      <c r="H12" s="199">
        <v>1006182.4700000002</v>
      </c>
      <c r="I12" s="199">
        <v>2670284.0440000021</v>
      </c>
      <c r="J12" s="199">
        <v>158315.965</v>
      </c>
      <c r="K12" s="199">
        <v>293658.21999999997</v>
      </c>
      <c r="L12" s="199">
        <v>10405.522999999996</v>
      </c>
      <c r="M12" s="200">
        <v>82538.910000000033</v>
      </c>
    </row>
    <row r="13" spans="1:13" x14ac:dyDescent="0.35">
      <c r="A13" s="260">
        <v>2015</v>
      </c>
      <c r="B13" s="198">
        <f>D13+F13+H13+J13+L13</f>
        <v>39272798</v>
      </c>
      <c r="C13" s="198">
        <f t="shared" si="1"/>
        <v>49825516</v>
      </c>
      <c r="D13" s="199">
        <v>15885955</v>
      </c>
      <c r="E13" s="199">
        <v>29985175</v>
      </c>
      <c r="F13" s="199">
        <v>21042613</v>
      </c>
      <c r="G13" s="199">
        <v>15606911</v>
      </c>
      <c r="H13" s="199">
        <v>1088780</v>
      </c>
      <c r="I13" s="199">
        <v>2619984</v>
      </c>
      <c r="J13" s="199">
        <v>187403</v>
      </c>
      <c r="K13" s="199">
        <v>238911</v>
      </c>
      <c r="L13" s="199">
        <v>1068047</v>
      </c>
      <c r="M13" s="200">
        <v>1374535</v>
      </c>
    </row>
    <row r="14" spans="1:13" x14ac:dyDescent="0.35">
      <c r="A14" s="260">
        <v>2016</v>
      </c>
      <c r="B14" s="198">
        <f>D14+F14+H14+J14+L14</f>
        <v>37493395.994000003</v>
      </c>
      <c r="C14" s="198">
        <f>E14+G14+I14+K14+M14</f>
        <v>50022262.508999996</v>
      </c>
      <c r="D14" s="199">
        <v>14983786.715</v>
      </c>
      <c r="E14" s="199">
        <v>31263822.028999999</v>
      </c>
      <c r="F14" s="199">
        <v>20346028.103</v>
      </c>
      <c r="G14" s="199">
        <v>14447625.852</v>
      </c>
      <c r="H14" s="199">
        <v>1135346.983</v>
      </c>
      <c r="I14" s="199">
        <v>2651491.7710000002</v>
      </c>
      <c r="J14" s="199">
        <v>197159.17499999999</v>
      </c>
      <c r="K14" s="199">
        <v>200843.87899999999</v>
      </c>
      <c r="L14" s="199">
        <v>831075.01799999992</v>
      </c>
      <c r="M14" s="200">
        <v>1458478.9780000001</v>
      </c>
    </row>
    <row r="15" spans="1:13" x14ac:dyDescent="0.35">
      <c r="A15" s="260">
        <v>2017</v>
      </c>
      <c r="B15" s="198">
        <f>D15+F15+H15+J15+L15</f>
        <v>39391315.25</v>
      </c>
      <c r="C15" s="198">
        <f>E15+G15+I15+K15+M15</f>
        <v>55029316.327</v>
      </c>
      <c r="D15" s="201">
        <v>15411268</v>
      </c>
      <c r="E15" s="201">
        <v>33298456</v>
      </c>
      <c r="F15" s="201">
        <v>21500770</v>
      </c>
      <c r="G15" s="201">
        <v>16963784</v>
      </c>
      <c r="H15" s="201">
        <v>1328306</v>
      </c>
      <c r="I15" s="201">
        <v>2967727</v>
      </c>
      <c r="J15" s="201">
        <v>161856</v>
      </c>
      <c r="K15" s="201">
        <v>334492</v>
      </c>
      <c r="L15" s="201">
        <v>989115.24999999965</v>
      </c>
      <c r="M15" s="202">
        <v>1464857.327</v>
      </c>
    </row>
    <row r="16" spans="1:13" s="144" customFormat="1" x14ac:dyDescent="0.35">
      <c r="A16" s="397">
        <v>2018</v>
      </c>
      <c r="B16" s="198">
        <f>D16+F16+H16+J16+L16</f>
        <v>38802290.181999996</v>
      </c>
      <c r="C16" s="198">
        <f>E16+G16+I16+K16+M16</f>
        <v>57806516.503999993</v>
      </c>
      <c r="D16" s="398">
        <v>16439912.405999996</v>
      </c>
      <c r="E16" s="398">
        <v>34829781.843999997</v>
      </c>
      <c r="F16" s="398">
        <v>19651220.946000006</v>
      </c>
      <c r="G16" s="398">
        <v>17987550.152999997</v>
      </c>
      <c r="H16" s="398">
        <v>1345061.9379999998</v>
      </c>
      <c r="I16" s="398">
        <v>3047563.1679999987</v>
      </c>
      <c r="J16" s="398">
        <v>245049.61400000003</v>
      </c>
      <c r="K16" s="398">
        <v>444259.25299999997</v>
      </c>
      <c r="L16" s="398">
        <v>1121045.2779999999</v>
      </c>
      <c r="M16" s="400">
        <v>1497362.0860000001</v>
      </c>
    </row>
    <row r="17" spans="1:13" x14ac:dyDescent="0.35">
      <c r="A17" s="220" t="s">
        <v>2</v>
      </c>
      <c r="B17" s="203">
        <f>SUM(B6:B16)</f>
        <v>372219143.98773104</v>
      </c>
      <c r="C17" s="203">
        <f t="shared" ref="C17:L17" si="2">SUM(C6:C16)</f>
        <v>490723529.73100007</v>
      </c>
      <c r="D17" s="203">
        <f t="shared" si="2"/>
        <v>153907889.42293698</v>
      </c>
      <c r="E17" s="203">
        <f t="shared" si="2"/>
        <v>290671844.47399998</v>
      </c>
      <c r="F17" s="203">
        <f t="shared" si="2"/>
        <v>200256825.03095201</v>
      </c>
      <c r="G17" s="203">
        <f t="shared" si="2"/>
        <v>160436544.94500002</v>
      </c>
      <c r="H17" s="203">
        <f>SUM(H6:H16)</f>
        <v>10745592.344488999</v>
      </c>
      <c r="I17" s="203">
        <f t="shared" si="2"/>
        <v>28523959.671</v>
      </c>
      <c r="J17" s="203">
        <f t="shared" si="2"/>
        <v>1100412.754</v>
      </c>
      <c r="K17" s="203">
        <f>SUM(K6:K16)</f>
        <v>1877629.352</v>
      </c>
      <c r="L17" s="203">
        <f t="shared" si="2"/>
        <v>6208424.4353529997</v>
      </c>
      <c r="M17" s="204">
        <f>SUM(M6:M16)</f>
        <v>9213551.2890000008</v>
      </c>
    </row>
    <row r="18" spans="1:13" x14ac:dyDescent="0.35">
      <c r="A18" s="420" t="s">
        <v>214</v>
      </c>
    </row>
    <row r="19" spans="1:13" ht="15" customHeight="1" x14ac:dyDescent="0.35">
      <c r="A19" s="421" t="s">
        <v>213</v>
      </c>
      <c r="B19" s="422"/>
      <c r="C19" s="422"/>
      <c r="D19" s="422"/>
      <c r="E19" s="422"/>
      <c r="F19" s="422"/>
      <c r="G19" s="422"/>
      <c r="H19" s="422"/>
      <c r="I19" s="422"/>
      <c r="J19" s="118"/>
      <c r="K19" s="118"/>
    </row>
    <row r="20" spans="1:13" x14ac:dyDescent="0.35">
      <c r="A20" s="418"/>
      <c r="B20" s="82"/>
      <c r="C20" s="82"/>
      <c r="D20" s="82"/>
      <c r="E20" s="82"/>
      <c r="F20" s="82"/>
      <c r="G20" s="82"/>
      <c r="H20" s="1"/>
      <c r="I20" s="1"/>
      <c r="J20" s="118"/>
      <c r="K20" s="118"/>
    </row>
    <row r="21" spans="1:13" x14ac:dyDescent="0.35">
      <c r="A21" s="152" t="s">
        <v>167</v>
      </c>
      <c r="B21" s="70"/>
      <c r="C21" s="70"/>
      <c r="D21" s="70"/>
      <c r="E21" s="70"/>
      <c r="F21" s="70"/>
      <c r="G21" s="70"/>
      <c r="H21" s="118"/>
      <c r="I21" s="118"/>
      <c r="J21" s="118"/>
      <c r="K21" s="118"/>
    </row>
    <row r="22" spans="1:13" x14ac:dyDescent="0.35">
      <c r="B22" s="70"/>
      <c r="C22" s="70"/>
      <c r="D22" s="70"/>
      <c r="E22" s="70"/>
      <c r="F22" s="70"/>
      <c r="G22" s="170" t="s">
        <v>166</v>
      </c>
      <c r="H22" s="118"/>
      <c r="I22" s="118"/>
      <c r="J22" s="118"/>
      <c r="K22" s="118"/>
    </row>
    <row r="23" spans="1:13" ht="14.5" customHeight="1" x14ac:dyDescent="0.35">
      <c r="A23" s="608" t="s">
        <v>0</v>
      </c>
      <c r="B23" s="610" t="s">
        <v>1</v>
      </c>
      <c r="C23" s="610"/>
      <c r="D23" s="610"/>
      <c r="E23" s="610"/>
      <c r="F23" s="610"/>
      <c r="G23" s="611"/>
      <c r="H23" s="118"/>
      <c r="I23" s="118"/>
      <c r="J23" s="118"/>
      <c r="K23" s="118"/>
    </row>
    <row r="24" spans="1:13" ht="14.5" customHeight="1" x14ac:dyDescent="0.35">
      <c r="A24" s="609"/>
      <c r="B24" s="195" t="s">
        <v>2</v>
      </c>
      <c r="C24" s="195" t="s">
        <v>3</v>
      </c>
      <c r="D24" s="195" t="s">
        <v>4</v>
      </c>
      <c r="E24" s="195" t="s">
        <v>5</v>
      </c>
      <c r="F24" s="195" t="s">
        <v>143</v>
      </c>
      <c r="G24" s="205" t="s">
        <v>8</v>
      </c>
      <c r="H24" s="118"/>
      <c r="I24" s="118"/>
      <c r="J24" s="118"/>
      <c r="K24" s="118"/>
    </row>
    <row r="25" spans="1:13" x14ac:dyDescent="0.35">
      <c r="A25" s="609"/>
      <c r="B25" s="195" t="s">
        <v>159</v>
      </c>
      <c r="C25" s="195" t="s">
        <v>159</v>
      </c>
      <c r="D25" s="195" t="s">
        <v>159</v>
      </c>
      <c r="E25" s="195" t="s">
        <v>159</v>
      </c>
      <c r="F25" s="195" t="s">
        <v>159</v>
      </c>
      <c r="G25" s="205" t="s">
        <v>159</v>
      </c>
      <c r="H25" s="118"/>
      <c r="I25" s="118"/>
      <c r="J25" s="118"/>
      <c r="K25" s="118"/>
    </row>
    <row r="26" spans="1:13" x14ac:dyDescent="0.35">
      <c r="A26" s="260">
        <v>2008</v>
      </c>
      <c r="B26" s="198">
        <f t="shared" ref="B26:B36" si="3">(C6/B6)*1000</f>
        <v>1331.1028025442231</v>
      </c>
      <c r="C26" s="198">
        <f t="shared" ref="C26:C36" si="4">(E6/D6)*1000</f>
        <v>1625.1535960221897</v>
      </c>
      <c r="D26" s="198">
        <f t="shared" ref="D26:D36" si="5">(G6/F6)*1000</f>
        <v>846.61117673315471</v>
      </c>
      <c r="E26" s="198">
        <f t="shared" ref="E26:E36" si="6">(I6/H6)*1000</f>
        <v>5458.2677864984098</v>
      </c>
      <c r="F26" s="417" t="s">
        <v>212</v>
      </c>
      <c r="G26" s="206">
        <f t="shared" ref="G26:G37" si="7">(M6/L6)*1000</f>
        <v>1829.7657104051168</v>
      </c>
      <c r="H26" s="118"/>
      <c r="I26" s="118"/>
      <c r="J26" s="118"/>
      <c r="K26" s="118"/>
    </row>
    <row r="27" spans="1:13" x14ac:dyDescent="0.35">
      <c r="A27" s="260">
        <v>2009</v>
      </c>
      <c r="B27" s="198">
        <f t="shared" si="3"/>
        <v>1170.8413892536998</v>
      </c>
      <c r="C27" s="198">
        <f t="shared" si="4"/>
        <v>1598.7223928440912</v>
      </c>
      <c r="D27" s="198">
        <f t="shared" si="5"/>
        <v>742.1248036396247</v>
      </c>
      <c r="E27" s="198">
        <f t="shared" si="6"/>
        <v>1992.5337916162191</v>
      </c>
      <c r="F27" s="417" t="s">
        <v>212</v>
      </c>
      <c r="G27" s="206">
        <f t="shared" si="7"/>
        <v>974.66917407767153</v>
      </c>
      <c r="H27" s="118"/>
      <c r="I27" s="118"/>
      <c r="J27" s="118"/>
      <c r="K27" s="118"/>
    </row>
    <row r="28" spans="1:13" x14ac:dyDescent="0.35">
      <c r="A28" s="260">
        <v>2010</v>
      </c>
      <c r="B28" s="198">
        <f t="shared" si="3"/>
        <v>1208.3731808465402</v>
      </c>
      <c r="C28" s="198">
        <f t="shared" si="4"/>
        <v>1703.1870558668627</v>
      </c>
      <c r="D28" s="198">
        <f t="shared" si="5"/>
        <v>762.23838965631717</v>
      </c>
      <c r="E28" s="198">
        <f t="shared" si="6"/>
        <v>2302.1568786647622</v>
      </c>
      <c r="F28" s="417" t="s">
        <v>212</v>
      </c>
      <c r="G28" s="206">
        <f t="shared" si="7"/>
        <v>882.56139797470473</v>
      </c>
      <c r="H28" s="118"/>
      <c r="I28" s="118"/>
      <c r="J28" s="118"/>
      <c r="K28" s="118"/>
    </row>
    <row r="29" spans="1:13" x14ac:dyDescent="0.35">
      <c r="A29" s="260">
        <v>2011</v>
      </c>
      <c r="B29" s="198">
        <f t="shared" si="3"/>
        <v>1364.3328489393903</v>
      </c>
      <c r="C29" s="198">
        <f t="shared" si="4"/>
        <v>1857.8395052160515</v>
      </c>
      <c r="D29" s="198">
        <f t="shared" si="5"/>
        <v>881.56277004491847</v>
      </c>
      <c r="E29" s="198">
        <f t="shared" si="6"/>
        <v>2942.0504233368174</v>
      </c>
      <c r="F29" s="417" t="s">
        <v>212</v>
      </c>
      <c r="G29" s="206">
        <f t="shared" si="7"/>
        <v>1546.5407471170502</v>
      </c>
      <c r="H29" s="118"/>
      <c r="I29" s="118"/>
      <c r="J29" s="118"/>
      <c r="K29" s="118"/>
    </row>
    <row r="30" spans="1:13" x14ac:dyDescent="0.35">
      <c r="A30" s="260">
        <v>2012</v>
      </c>
      <c r="B30" s="198">
        <f t="shared" si="3"/>
        <v>1380.4067526427862</v>
      </c>
      <c r="C30" s="198">
        <f t="shared" si="4"/>
        <v>1931.4352047390046</v>
      </c>
      <c r="D30" s="198">
        <f t="shared" si="5"/>
        <v>878.93981170459494</v>
      </c>
      <c r="E30" s="198">
        <f t="shared" si="6"/>
        <v>3329.5267649680368</v>
      </c>
      <c r="F30" s="417" t="s">
        <v>212</v>
      </c>
      <c r="G30" s="206">
        <f t="shared" si="7"/>
        <v>2818.6854613997707</v>
      </c>
    </row>
    <row r="31" spans="1:13" x14ac:dyDescent="0.35">
      <c r="A31" s="260">
        <v>2013</v>
      </c>
      <c r="B31" s="198">
        <f t="shared" si="3"/>
        <v>1250.2703119952355</v>
      </c>
      <c r="C31" s="198">
        <f t="shared" si="4"/>
        <v>1792.449856089162</v>
      </c>
      <c r="D31" s="198">
        <f t="shared" si="5"/>
        <v>801.59437146593882</v>
      </c>
      <c r="E31" s="198">
        <f t="shared" si="6"/>
        <v>2848.0611296553507</v>
      </c>
      <c r="F31" s="198">
        <f t="shared" ref="F31:F36" si="8">(K11/J11)*1000</f>
        <v>2426.2592196721748</v>
      </c>
      <c r="G31" s="206">
        <f t="shared" si="7"/>
        <v>28580.088495575223</v>
      </c>
    </row>
    <row r="32" spans="1:13" x14ac:dyDescent="0.35">
      <c r="A32" s="260">
        <v>2014</v>
      </c>
      <c r="B32" s="198">
        <f t="shared" si="3"/>
        <v>1246.7693021770006</v>
      </c>
      <c r="C32" s="198">
        <f t="shared" si="4"/>
        <v>1845.9175779686548</v>
      </c>
      <c r="D32" s="198">
        <f t="shared" si="5"/>
        <v>763.27500675028921</v>
      </c>
      <c r="E32" s="198">
        <f t="shared" si="6"/>
        <v>2653.8765319574704</v>
      </c>
      <c r="F32" s="198">
        <f t="shared" si="8"/>
        <v>1854.8869660744574</v>
      </c>
      <c r="G32" s="206">
        <f t="shared" si="7"/>
        <v>7932.2211867678416</v>
      </c>
    </row>
    <row r="33" spans="1:11" x14ac:dyDescent="0.35">
      <c r="A33" s="260">
        <v>2015</v>
      </c>
      <c r="B33" s="198">
        <f t="shared" si="3"/>
        <v>1268.7029836784229</v>
      </c>
      <c r="C33" s="198">
        <f t="shared" si="4"/>
        <v>1887.5273787443059</v>
      </c>
      <c r="D33" s="198">
        <f t="shared" si="5"/>
        <v>741.68122561584914</v>
      </c>
      <c r="E33" s="198">
        <f t="shared" si="6"/>
        <v>2406.3483899410348</v>
      </c>
      <c r="F33" s="198">
        <f t="shared" si="8"/>
        <v>1274.851523187996</v>
      </c>
      <c r="G33" s="206">
        <f t="shared" si="7"/>
        <v>1286.961154331223</v>
      </c>
    </row>
    <row r="34" spans="1:11" ht="14.5" customHeight="1" x14ac:dyDescent="0.35">
      <c r="A34" s="260">
        <v>2016</v>
      </c>
      <c r="B34" s="198">
        <f t="shared" si="3"/>
        <v>1334.1619552682014</v>
      </c>
      <c r="C34" s="198">
        <f t="shared" si="4"/>
        <v>2086.5100807729964</v>
      </c>
      <c r="D34" s="198">
        <f t="shared" si="5"/>
        <v>710.09564023307883</v>
      </c>
      <c r="E34" s="198">
        <f t="shared" si="6"/>
        <v>2335.4021375859861</v>
      </c>
      <c r="F34" s="198">
        <f t="shared" si="8"/>
        <v>1018.6889806168035</v>
      </c>
      <c r="G34" s="206">
        <f t="shared" si="7"/>
        <v>1754.9305976130306</v>
      </c>
    </row>
    <row r="35" spans="1:11" x14ac:dyDescent="0.35">
      <c r="A35" s="260">
        <v>2017</v>
      </c>
      <c r="B35" s="198">
        <f t="shared" si="3"/>
        <v>1396.9910874453476</v>
      </c>
      <c r="C35" s="198">
        <f t="shared" si="4"/>
        <v>2160.6564755086993</v>
      </c>
      <c r="D35" s="198">
        <f t="shared" si="5"/>
        <v>788.98495263192899</v>
      </c>
      <c r="E35" s="198">
        <f t="shared" si="6"/>
        <v>2234.2193741502333</v>
      </c>
      <c r="F35" s="198">
        <f t="shared" si="8"/>
        <v>2066.6024120205611</v>
      </c>
      <c r="G35" s="206">
        <f t="shared" si="7"/>
        <v>1480.9773957079324</v>
      </c>
    </row>
    <row r="36" spans="1:11" s="144" customFormat="1" x14ac:dyDescent="0.35">
      <c r="A36" s="260">
        <v>2018</v>
      </c>
      <c r="B36" s="198">
        <f t="shared" si="3"/>
        <v>1489.7707386049051</v>
      </c>
      <c r="C36" s="198">
        <f t="shared" si="4"/>
        <v>2118.6111570331932</v>
      </c>
      <c r="D36" s="198">
        <f t="shared" si="5"/>
        <v>915.340080009703</v>
      </c>
      <c r="E36" s="198">
        <f t="shared" si="6"/>
        <v>2265.741882884206</v>
      </c>
      <c r="F36" s="198">
        <f t="shared" si="8"/>
        <v>1812.9359428413543</v>
      </c>
      <c r="G36" s="206">
        <f t="shared" si="7"/>
        <v>1335.6838616468444</v>
      </c>
    </row>
    <row r="37" spans="1:11" x14ac:dyDescent="0.35">
      <c r="A37" s="220" t="s">
        <v>2</v>
      </c>
      <c r="B37" s="207">
        <f>(C17/B17)*1000</f>
        <v>1318.3726244536608</v>
      </c>
      <c r="C37" s="207">
        <f>(E17/D17)*1000</f>
        <v>1888.6091256520149</v>
      </c>
      <c r="D37" s="207">
        <f t="shared" ref="D37" si="9">(G17/F17)*1000</f>
        <v>801.15394279422287</v>
      </c>
      <c r="E37" s="207">
        <f t="shared" ref="E37" si="10">(I17/H17)*1000</f>
        <v>2654.479972491125</v>
      </c>
      <c r="F37" s="207">
        <f t="shared" ref="F37" si="11">(K17/J17)*1000</f>
        <v>1706.2955197264098</v>
      </c>
      <c r="G37" s="208">
        <f t="shared" si="7"/>
        <v>1484.040175561247</v>
      </c>
    </row>
    <row r="42" spans="1:11" x14ac:dyDescent="0.35">
      <c r="B42" s="13"/>
      <c r="C42" s="13"/>
      <c r="D42" s="13"/>
      <c r="E42" s="13"/>
      <c r="F42" s="13"/>
      <c r="G42" s="13"/>
      <c r="H42" s="13"/>
      <c r="I42" s="13"/>
      <c r="J42" s="13"/>
      <c r="K42" s="13"/>
    </row>
  </sheetData>
  <mergeCells count="11">
    <mergeCell ref="A23:A25"/>
    <mergeCell ref="B23:G23"/>
    <mergeCell ref="A1:M1"/>
    <mergeCell ref="B4:C4"/>
    <mergeCell ref="D4:E4"/>
    <mergeCell ref="F4:G4"/>
    <mergeCell ref="A3:A5"/>
    <mergeCell ref="H4:I4"/>
    <mergeCell ref="L4:M4"/>
    <mergeCell ref="J4:K4"/>
    <mergeCell ref="B3:M3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D124"/>
  <sheetViews>
    <sheetView topLeftCell="A34" zoomScale="87" zoomScaleNormal="87" workbookViewId="0">
      <selection activeCell="E45" sqref="E45"/>
    </sheetView>
  </sheetViews>
  <sheetFormatPr defaultRowHeight="14.5" x14ac:dyDescent="0.35"/>
  <cols>
    <col min="1" max="1" width="13.26953125" customWidth="1"/>
    <col min="2" max="111" width="12.81640625" customWidth="1"/>
    <col min="112" max="123" width="12.81640625" style="144" customWidth="1"/>
    <col min="124" max="135" width="12.81640625" customWidth="1"/>
    <col min="136" max="136" width="10" customWidth="1"/>
    <col min="137" max="137" width="12.81640625" customWidth="1"/>
  </cols>
  <sheetData>
    <row r="1" spans="1:154" x14ac:dyDescent="0.35">
      <c r="A1" s="613" t="s">
        <v>170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  <c r="AG1" s="288"/>
      <c r="AH1" s="288"/>
      <c r="AI1" s="288"/>
      <c r="AJ1" s="288"/>
      <c r="AK1" s="288"/>
      <c r="AL1" s="288"/>
      <c r="AM1" s="288"/>
      <c r="AN1" s="288"/>
      <c r="AO1" s="288"/>
      <c r="AP1" s="288"/>
      <c r="AQ1" s="288"/>
      <c r="AR1" s="288"/>
      <c r="AS1" s="288"/>
      <c r="AT1" s="288"/>
      <c r="AU1" s="288"/>
      <c r="AV1" s="288"/>
      <c r="AW1" s="288"/>
      <c r="AX1" s="288"/>
      <c r="AY1" s="288"/>
      <c r="AZ1" s="288"/>
      <c r="BA1" s="288"/>
      <c r="BB1" s="288"/>
      <c r="BC1" s="288"/>
      <c r="BD1" s="288"/>
      <c r="BE1" s="288"/>
      <c r="BF1" s="288"/>
      <c r="BG1" s="288"/>
      <c r="BH1" s="288"/>
      <c r="BI1" s="288"/>
      <c r="BJ1" s="288"/>
      <c r="BK1" s="288"/>
      <c r="BL1" s="288"/>
      <c r="BM1" s="288"/>
      <c r="BN1" s="288"/>
      <c r="BO1" s="288"/>
      <c r="BP1" s="288"/>
      <c r="BQ1" s="288"/>
      <c r="BR1" s="288"/>
      <c r="BS1" s="288"/>
      <c r="BT1" s="288"/>
      <c r="BU1" s="288"/>
      <c r="BV1" s="288"/>
      <c r="BW1" s="288"/>
      <c r="BX1" s="288"/>
      <c r="BY1" s="288"/>
      <c r="BZ1" s="288"/>
      <c r="CA1" s="288"/>
      <c r="CB1" s="288"/>
      <c r="CC1" s="288"/>
      <c r="CD1" s="288"/>
      <c r="CE1" s="288"/>
      <c r="CF1" s="288"/>
      <c r="CG1" s="288"/>
      <c r="CH1" s="288"/>
      <c r="CI1" s="288"/>
      <c r="CJ1" s="288"/>
      <c r="CK1" s="288"/>
      <c r="CL1" s="288"/>
      <c r="CM1" s="288"/>
      <c r="CN1" s="288"/>
      <c r="CO1" s="288"/>
      <c r="CP1" s="288"/>
      <c r="CQ1" s="288"/>
      <c r="CR1" s="288"/>
      <c r="CS1" s="288"/>
      <c r="CT1" s="288"/>
      <c r="CU1" s="288"/>
      <c r="CV1" s="289"/>
      <c r="CW1" s="289"/>
      <c r="CX1" s="289"/>
      <c r="CY1" s="289"/>
      <c r="CZ1" s="289"/>
      <c r="DA1" s="289"/>
      <c r="DB1" s="289"/>
      <c r="DC1" s="289"/>
      <c r="DD1" s="289"/>
      <c r="DE1" s="289"/>
      <c r="DF1" s="289"/>
      <c r="DG1" s="289"/>
      <c r="DH1" s="289"/>
      <c r="DI1" s="289"/>
      <c r="DJ1" s="289"/>
      <c r="DK1" s="289"/>
      <c r="DL1" s="289"/>
      <c r="DM1" s="289"/>
      <c r="DN1" s="289"/>
      <c r="DO1" s="289"/>
      <c r="DP1" s="289"/>
      <c r="DQ1" s="289"/>
      <c r="DR1" s="289"/>
      <c r="DS1" s="289"/>
      <c r="DT1" s="288"/>
      <c r="DU1" s="288"/>
      <c r="DV1" s="288"/>
      <c r="DW1" s="288"/>
      <c r="DX1" s="288"/>
      <c r="DY1" s="288"/>
      <c r="DZ1" s="288"/>
      <c r="EA1" s="288"/>
      <c r="EB1" s="288"/>
      <c r="EC1" s="288"/>
      <c r="ED1" s="288"/>
      <c r="EE1" s="288"/>
      <c r="EF1" s="288"/>
    </row>
    <row r="2" spans="1:154" x14ac:dyDescent="0.35">
      <c r="A2" s="288"/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  <c r="Z2" s="288"/>
      <c r="AA2" s="288"/>
      <c r="AB2" s="288"/>
      <c r="AC2" s="288"/>
      <c r="AD2" s="288"/>
      <c r="AE2" s="288"/>
      <c r="AF2" s="288"/>
      <c r="AG2" s="288"/>
      <c r="AH2" s="288"/>
      <c r="AI2" s="288"/>
      <c r="AJ2" s="288"/>
      <c r="AK2" s="288"/>
      <c r="AL2" s="288"/>
      <c r="AM2" s="288"/>
      <c r="AN2" s="288"/>
      <c r="AO2" s="288"/>
      <c r="AP2" s="288"/>
      <c r="AQ2" s="288"/>
      <c r="AR2" s="288"/>
      <c r="AS2" s="288"/>
      <c r="AT2" s="288"/>
      <c r="AU2" s="288"/>
      <c r="AV2" s="288"/>
      <c r="AW2" s="288"/>
      <c r="AX2" s="288"/>
      <c r="AY2" s="288"/>
      <c r="AZ2" s="288"/>
      <c r="BA2" s="288"/>
      <c r="BB2" s="288"/>
      <c r="BC2" s="288"/>
      <c r="BD2" s="288"/>
      <c r="BE2" s="288"/>
      <c r="BF2" s="288"/>
      <c r="BG2" s="288"/>
      <c r="BH2" s="288"/>
      <c r="BI2" s="288"/>
      <c r="BJ2" s="288"/>
      <c r="BK2" s="288"/>
      <c r="BL2" s="288"/>
      <c r="BM2" s="288"/>
      <c r="BN2" s="288"/>
      <c r="BO2" s="288"/>
      <c r="BP2" s="288"/>
      <c r="BQ2" s="288"/>
      <c r="BR2" s="288"/>
      <c r="BS2" s="288"/>
      <c r="BT2" s="288"/>
      <c r="BU2" s="288"/>
      <c r="BV2" s="288"/>
      <c r="BW2" s="288"/>
      <c r="BX2" s="288"/>
      <c r="BY2" s="288"/>
      <c r="BZ2" s="288"/>
      <c r="CA2" s="288"/>
      <c r="CB2" s="288"/>
      <c r="CC2" s="288"/>
      <c r="CD2" s="288"/>
      <c r="CE2" s="288"/>
      <c r="CF2" s="288"/>
      <c r="CG2" s="288"/>
      <c r="CH2" s="288"/>
      <c r="CI2" s="288"/>
      <c r="CJ2" s="288"/>
      <c r="CK2" s="288"/>
      <c r="CL2" s="288"/>
      <c r="CM2" s="288"/>
      <c r="CN2" s="288"/>
      <c r="CO2" s="288"/>
      <c r="CP2" s="288"/>
      <c r="CQ2" s="288"/>
      <c r="CR2" s="288"/>
      <c r="CS2" s="288"/>
      <c r="CT2" s="288"/>
      <c r="CU2" s="288"/>
      <c r="CV2" s="288"/>
      <c r="CW2" s="288"/>
      <c r="CX2" s="288"/>
      <c r="CY2" s="288"/>
      <c r="CZ2" s="288"/>
      <c r="DA2" s="288"/>
      <c r="DB2" s="288"/>
      <c r="DC2" s="288"/>
      <c r="DD2" s="288"/>
      <c r="DE2" s="288"/>
      <c r="DF2" s="288"/>
      <c r="DG2" s="288"/>
      <c r="DH2" s="288"/>
      <c r="DI2" s="288"/>
      <c r="DJ2" s="288"/>
      <c r="DK2" s="288"/>
      <c r="DL2" s="288"/>
      <c r="DM2" s="288"/>
      <c r="DN2" s="288"/>
      <c r="DO2" s="288"/>
      <c r="DP2" s="288"/>
      <c r="DQ2" s="288"/>
      <c r="DR2" s="288"/>
      <c r="DS2" s="288"/>
      <c r="DT2" s="288"/>
      <c r="DU2" s="288"/>
      <c r="DV2" s="288"/>
      <c r="DW2" s="288"/>
      <c r="DX2" s="288"/>
      <c r="DY2" s="288"/>
      <c r="DZ2" s="288"/>
      <c r="EA2" s="288"/>
      <c r="EB2" s="288"/>
      <c r="EC2" s="288"/>
      <c r="ED2" s="288"/>
      <c r="EE2" s="288"/>
      <c r="EF2" s="288"/>
      <c r="EG2" s="288"/>
      <c r="EH2" s="288"/>
      <c r="EI2" s="288"/>
      <c r="EJ2" s="288"/>
      <c r="EK2" s="288"/>
      <c r="EL2" s="288"/>
      <c r="EM2" s="288"/>
      <c r="EN2" s="288"/>
      <c r="EO2" s="288"/>
      <c r="EP2" s="288"/>
      <c r="EQ2" s="288"/>
      <c r="ER2" s="288"/>
      <c r="ES2" s="288"/>
      <c r="ET2" s="288"/>
      <c r="EU2" s="288"/>
      <c r="EV2" s="288"/>
      <c r="EW2" s="288"/>
      <c r="EX2" s="288"/>
    </row>
    <row r="3" spans="1:154" s="144" customFormat="1" x14ac:dyDescent="0.35">
      <c r="A3" s="420"/>
      <c r="B3" s="290"/>
      <c r="C3" s="290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66"/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6"/>
      <c r="BJ3" s="66"/>
      <c r="BK3" s="66"/>
      <c r="BL3" s="66"/>
      <c r="BM3" s="66"/>
      <c r="BN3" s="66"/>
      <c r="BO3" s="66"/>
      <c r="BP3" s="66"/>
      <c r="BQ3" s="66"/>
      <c r="BR3" s="66"/>
      <c r="BS3" s="66"/>
      <c r="BT3" s="66"/>
      <c r="BU3" s="66"/>
      <c r="BV3" s="66"/>
      <c r="BW3" s="66"/>
      <c r="BX3" s="66"/>
      <c r="BY3" s="66"/>
      <c r="BZ3" s="66"/>
      <c r="CA3" s="66"/>
      <c r="CB3" s="66"/>
      <c r="CC3" s="66"/>
      <c r="CD3" s="66"/>
      <c r="CE3" s="66"/>
      <c r="CF3" s="66"/>
      <c r="CG3" s="66"/>
      <c r="CH3" s="66"/>
      <c r="CI3" s="66"/>
      <c r="CJ3" s="66"/>
      <c r="CK3" s="66"/>
      <c r="CL3" s="66"/>
      <c r="CM3" s="66"/>
      <c r="CN3" s="66"/>
      <c r="CO3" s="66"/>
      <c r="CP3" s="66"/>
      <c r="CQ3" s="66"/>
      <c r="CR3" s="66"/>
      <c r="CS3" s="66"/>
      <c r="CT3" s="66"/>
      <c r="CU3" s="66"/>
      <c r="CV3" s="66"/>
      <c r="CW3" s="66"/>
      <c r="CX3" s="66"/>
      <c r="CY3" s="66"/>
      <c r="CZ3" s="66"/>
      <c r="DA3" s="66"/>
      <c r="DB3" s="66"/>
      <c r="DC3" s="66"/>
      <c r="DD3" s="66"/>
      <c r="DE3" s="66"/>
      <c r="DF3" s="66"/>
      <c r="DG3" s="66"/>
      <c r="DH3" s="66"/>
      <c r="DI3" s="66"/>
      <c r="DJ3" s="66"/>
      <c r="DK3" s="66"/>
      <c r="DL3" s="66"/>
      <c r="DM3" s="66"/>
      <c r="DN3" s="66"/>
      <c r="DO3" s="66"/>
      <c r="DP3" s="66"/>
      <c r="DQ3" s="66"/>
      <c r="DR3" s="66"/>
      <c r="DS3" s="66"/>
      <c r="DT3" s="66"/>
      <c r="DU3" s="66"/>
      <c r="DV3" s="66"/>
      <c r="DW3" s="66"/>
      <c r="DX3" s="66"/>
      <c r="DY3" s="66"/>
      <c r="DZ3" s="66"/>
      <c r="EA3" s="66"/>
      <c r="EB3" s="66"/>
      <c r="EC3" s="66"/>
      <c r="ED3" s="66"/>
      <c r="EE3" s="66"/>
      <c r="EF3" s="66"/>
      <c r="EG3" s="66"/>
      <c r="EH3" s="66"/>
      <c r="EI3" s="66"/>
      <c r="EJ3" s="66"/>
      <c r="EK3" s="66"/>
      <c r="EL3" s="66"/>
      <c r="EM3" s="66"/>
      <c r="EN3" s="66"/>
      <c r="EO3" s="66"/>
      <c r="EP3" s="66"/>
      <c r="EQ3" s="66"/>
      <c r="ER3" s="66"/>
      <c r="ES3" s="66"/>
      <c r="ET3" s="66"/>
      <c r="EU3" s="66"/>
      <c r="EV3" s="66"/>
      <c r="EW3" s="66"/>
      <c r="EX3" s="66"/>
    </row>
    <row r="4" spans="1:154" ht="14.5" customHeight="1" x14ac:dyDescent="0.25">
      <c r="A4" s="1"/>
      <c r="B4" s="616">
        <v>2018</v>
      </c>
      <c r="C4" s="616"/>
      <c r="D4" s="616"/>
      <c r="E4" s="616"/>
      <c r="F4" s="616"/>
      <c r="G4" s="616"/>
      <c r="H4" s="616"/>
      <c r="I4" s="616"/>
      <c r="J4" s="616"/>
      <c r="K4" s="616"/>
      <c r="L4" s="616"/>
      <c r="M4" s="616"/>
      <c r="N4" s="616">
        <v>2017</v>
      </c>
      <c r="O4" s="616"/>
      <c r="P4" s="616"/>
      <c r="Q4" s="616"/>
      <c r="R4" s="616"/>
      <c r="S4" s="616"/>
      <c r="T4" s="616"/>
      <c r="U4" s="616"/>
      <c r="V4" s="616"/>
      <c r="W4" s="616"/>
      <c r="X4" s="616"/>
      <c r="Y4" s="616"/>
      <c r="Z4" s="616">
        <v>2016</v>
      </c>
      <c r="AA4" s="616"/>
      <c r="AB4" s="616"/>
      <c r="AC4" s="616"/>
      <c r="AD4" s="616"/>
      <c r="AE4" s="616"/>
      <c r="AF4" s="616"/>
      <c r="AG4" s="616"/>
      <c r="AH4" s="616"/>
      <c r="AI4" s="616"/>
      <c r="AJ4" s="616"/>
      <c r="AK4" s="616"/>
      <c r="AL4" s="616">
        <v>2015</v>
      </c>
      <c r="AM4" s="616"/>
      <c r="AN4" s="616"/>
      <c r="AO4" s="616"/>
      <c r="AP4" s="616"/>
      <c r="AQ4" s="616"/>
      <c r="AR4" s="616"/>
      <c r="AS4" s="616"/>
      <c r="AT4" s="616"/>
      <c r="AU4" s="616"/>
      <c r="AV4" s="616"/>
      <c r="AW4" s="616"/>
      <c r="AX4" s="616">
        <v>2014</v>
      </c>
      <c r="AY4" s="616"/>
      <c r="AZ4" s="616"/>
      <c r="BA4" s="616"/>
      <c r="BB4" s="616"/>
      <c r="BC4" s="616"/>
      <c r="BD4" s="616"/>
      <c r="BE4" s="616"/>
      <c r="BF4" s="616"/>
      <c r="BG4" s="616"/>
      <c r="BH4" s="616"/>
      <c r="BI4" s="616"/>
      <c r="BJ4" s="616">
        <v>2013</v>
      </c>
      <c r="BK4" s="616"/>
      <c r="BL4" s="616"/>
      <c r="BM4" s="616"/>
      <c r="BN4" s="616"/>
      <c r="BO4" s="616"/>
      <c r="BP4" s="616"/>
      <c r="BQ4" s="616"/>
      <c r="BR4" s="616"/>
      <c r="BS4" s="616"/>
      <c r="BT4" s="616"/>
      <c r="BU4" s="616"/>
      <c r="BV4" s="616">
        <v>2012</v>
      </c>
      <c r="BW4" s="616"/>
      <c r="BX4" s="616"/>
      <c r="BY4" s="616"/>
      <c r="BZ4" s="616"/>
      <c r="CA4" s="616"/>
      <c r="CB4" s="616"/>
      <c r="CC4" s="616"/>
      <c r="CD4" s="616"/>
      <c r="CE4" s="616"/>
      <c r="CF4" s="616">
        <v>2011</v>
      </c>
      <c r="CG4" s="616"/>
      <c r="CH4" s="616"/>
      <c r="CI4" s="616"/>
      <c r="CJ4" s="616"/>
      <c r="CK4" s="616"/>
      <c r="CL4" s="616"/>
      <c r="CM4" s="616"/>
      <c r="CN4" s="616"/>
      <c r="CO4" s="616"/>
      <c r="CP4" s="616">
        <v>2010</v>
      </c>
      <c r="CQ4" s="616"/>
      <c r="CR4" s="616"/>
      <c r="CS4" s="616"/>
      <c r="CT4" s="616"/>
      <c r="CU4" s="616"/>
      <c r="CV4" s="616"/>
      <c r="CW4" s="616"/>
      <c r="CX4" s="616"/>
      <c r="CY4" s="616"/>
      <c r="CZ4" s="616">
        <v>2009</v>
      </c>
      <c r="DA4" s="616"/>
      <c r="DB4" s="616"/>
      <c r="DC4" s="616"/>
      <c r="DD4" s="616"/>
      <c r="DE4" s="616"/>
      <c r="DF4" s="616"/>
      <c r="DG4" s="616"/>
      <c r="DH4" s="616"/>
      <c r="DI4" s="616"/>
      <c r="DJ4" s="616">
        <v>2008</v>
      </c>
      <c r="DK4" s="616"/>
      <c r="DL4" s="616"/>
      <c r="DM4" s="616"/>
      <c r="DN4" s="616"/>
      <c r="DO4" s="616"/>
      <c r="DP4" s="616"/>
      <c r="DQ4" s="616"/>
      <c r="DR4" s="616"/>
      <c r="DS4" s="616"/>
      <c r="DT4" s="616" t="s">
        <v>210</v>
      </c>
      <c r="DU4" s="616"/>
      <c r="DV4" s="616"/>
      <c r="DW4" s="616"/>
      <c r="DX4" s="616"/>
      <c r="DY4" s="616"/>
      <c r="DZ4" s="616"/>
      <c r="EA4" s="616"/>
      <c r="EB4" s="616"/>
      <c r="EC4" s="616"/>
      <c r="ED4" s="616"/>
      <c r="EE4" s="616"/>
      <c r="EF4" s="288"/>
      <c r="EG4" s="56"/>
    </row>
    <row r="5" spans="1:154" ht="21.5" customHeight="1" x14ac:dyDescent="0.35">
      <c r="A5" s="635" t="s">
        <v>151</v>
      </c>
      <c r="B5" s="617" t="s">
        <v>2</v>
      </c>
      <c r="C5" s="618"/>
      <c r="D5" s="619" t="s">
        <v>3</v>
      </c>
      <c r="E5" s="618"/>
      <c r="F5" s="619" t="s">
        <v>4</v>
      </c>
      <c r="G5" s="618"/>
      <c r="H5" s="619" t="s">
        <v>5</v>
      </c>
      <c r="I5" s="618"/>
      <c r="J5" s="619" t="s">
        <v>143</v>
      </c>
      <c r="K5" s="618"/>
      <c r="L5" s="619" t="s">
        <v>144</v>
      </c>
      <c r="M5" s="620"/>
      <c r="N5" s="617" t="s">
        <v>2</v>
      </c>
      <c r="O5" s="618"/>
      <c r="P5" s="619" t="s">
        <v>3</v>
      </c>
      <c r="Q5" s="618"/>
      <c r="R5" s="619" t="s">
        <v>4</v>
      </c>
      <c r="S5" s="618"/>
      <c r="T5" s="619" t="s">
        <v>5</v>
      </c>
      <c r="U5" s="618"/>
      <c r="V5" s="619" t="s">
        <v>143</v>
      </c>
      <c r="W5" s="618"/>
      <c r="X5" s="619" t="s">
        <v>144</v>
      </c>
      <c r="Y5" s="620"/>
      <c r="Z5" s="617" t="s">
        <v>2</v>
      </c>
      <c r="AA5" s="618"/>
      <c r="AB5" s="619" t="s">
        <v>3</v>
      </c>
      <c r="AC5" s="618"/>
      <c r="AD5" s="619" t="s">
        <v>4</v>
      </c>
      <c r="AE5" s="618"/>
      <c r="AF5" s="619" t="s">
        <v>5</v>
      </c>
      <c r="AG5" s="618"/>
      <c r="AH5" s="619" t="s">
        <v>143</v>
      </c>
      <c r="AI5" s="618"/>
      <c r="AJ5" s="619" t="s">
        <v>144</v>
      </c>
      <c r="AK5" s="620"/>
      <c r="AL5" s="617" t="s">
        <v>145</v>
      </c>
      <c r="AM5" s="618"/>
      <c r="AN5" s="619" t="s">
        <v>3</v>
      </c>
      <c r="AO5" s="618"/>
      <c r="AP5" s="619" t="s">
        <v>4</v>
      </c>
      <c r="AQ5" s="618"/>
      <c r="AR5" s="619" t="s">
        <v>5</v>
      </c>
      <c r="AS5" s="618"/>
      <c r="AT5" s="619" t="s">
        <v>143</v>
      </c>
      <c r="AU5" s="618"/>
      <c r="AV5" s="619" t="s">
        <v>144</v>
      </c>
      <c r="AW5" s="620"/>
      <c r="AX5" s="633" t="s">
        <v>2</v>
      </c>
      <c r="AY5" s="634"/>
      <c r="AZ5" s="634" t="s">
        <v>3</v>
      </c>
      <c r="BA5" s="634"/>
      <c r="BB5" s="634" t="s">
        <v>4</v>
      </c>
      <c r="BC5" s="634"/>
      <c r="BD5" s="634" t="s">
        <v>5</v>
      </c>
      <c r="BE5" s="634"/>
      <c r="BF5" s="634" t="s">
        <v>143</v>
      </c>
      <c r="BG5" s="634"/>
      <c r="BH5" s="619" t="s">
        <v>144</v>
      </c>
      <c r="BI5" s="620"/>
      <c r="BJ5" s="626" t="s">
        <v>2</v>
      </c>
      <c r="BK5" s="627"/>
      <c r="BL5" s="628" t="s">
        <v>3</v>
      </c>
      <c r="BM5" s="627"/>
      <c r="BN5" s="628" t="s">
        <v>4</v>
      </c>
      <c r="BO5" s="627"/>
      <c r="BP5" s="628" t="s">
        <v>5</v>
      </c>
      <c r="BQ5" s="627"/>
      <c r="BR5" s="631" t="s">
        <v>143</v>
      </c>
      <c r="BS5" s="632"/>
      <c r="BT5" s="629" t="s">
        <v>8</v>
      </c>
      <c r="BU5" s="630"/>
      <c r="BV5" s="626" t="s">
        <v>2</v>
      </c>
      <c r="BW5" s="627"/>
      <c r="BX5" s="628" t="s">
        <v>3</v>
      </c>
      <c r="BY5" s="627"/>
      <c r="BZ5" s="628" t="s">
        <v>4</v>
      </c>
      <c r="CA5" s="627"/>
      <c r="CB5" s="628" t="s">
        <v>5</v>
      </c>
      <c r="CC5" s="627"/>
      <c r="CD5" s="629" t="s">
        <v>142</v>
      </c>
      <c r="CE5" s="630"/>
      <c r="CF5" s="621" t="s">
        <v>2</v>
      </c>
      <c r="CG5" s="622"/>
      <c r="CH5" s="623" t="s">
        <v>3</v>
      </c>
      <c r="CI5" s="622"/>
      <c r="CJ5" s="623" t="s">
        <v>4</v>
      </c>
      <c r="CK5" s="622"/>
      <c r="CL5" s="623" t="s">
        <v>5</v>
      </c>
      <c r="CM5" s="622"/>
      <c r="CN5" s="624" t="s">
        <v>141</v>
      </c>
      <c r="CO5" s="625"/>
      <c r="CP5" s="621" t="s">
        <v>2</v>
      </c>
      <c r="CQ5" s="622"/>
      <c r="CR5" s="623" t="s">
        <v>3</v>
      </c>
      <c r="CS5" s="622"/>
      <c r="CT5" s="623" t="s">
        <v>4</v>
      </c>
      <c r="CU5" s="622"/>
      <c r="CV5" s="623" t="s">
        <v>5</v>
      </c>
      <c r="CW5" s="622"/>
      <c r="CX5" s="624" t="s">
        <v>141</v>
      </c>
      <c r="CY5" s="625"/>
      <c r="CZ5" s="621" t="s">
        <v>2</v>
      </c>
      <c r="DA5" s="622"/>
      <c r="DB5" s="623" t="s">
        <v>3</v>
      </c>
      <c r="DC5" s="622"/>
      <c r="DD5" s="623" t="s">
        <v>4</v>
      </c>
      <c r="DE5" s="622"/>
      <c r="DF5" s="623" t="s">
        <v>5</v>
      </c>
      <c r="DG5" s="622"/>
      <c r="DH5" s="624" t="s">
        <v>140</v>
      </c>
      <c r="DI5" s="625"/>
      <c r="DJ5" s="621" t="s">
        <v>2</v>
      </c>
      <c r="DK5" s="622"/>
      <c r="DL5" s="623" t="s">
        <v>3</v>
      </c>
      <c r="DM5" s="622"/>
      <c r="DN5" s="623" t="s">
        <v>4</v>
      </c>
      <c r="DO5" s="622"/>
      <c r="DP5" s="623" t="s">
        <v>5</v>
      </c>
      <c r="DQ5" s="622"/>
      <c r="DR5" s="624" t="s">
        <v>140</v>
      </c>
      <c r="DS5" s="625"/>
      <c r="DT5" s="617" t="s">
        <v>145</v>
      </c>
      <c r="DU5" s="618"/>
      <c r="DV5" s="619" t="s">
        <v>3</v>
      </c>
      <c r="DW5" s="618"/>
      <c r="DX5" s="619" t="s">
        <v>4</v>
      </c>
      <c r="DY5" s="618"/>
      <c r="DZ5" s="619" t="s">
        <v>5</v>
      </c>
      <c r="EA5" s="618"/>
      <c r="EB5" s="619" t="s">
        <v>143</v>
      </c>
      <c r="EC5" s="618"/>
      <c r="ED5" s="619" t="s">
        <v>144</v>
      </c>
      <c r="EE5" s="620"/>
      <c r="EF5" s="288"/>
    </row>
    <row r="6" spans="1:154" s="144" customFormat="1" ht="20.5" customHeight="1" x14ac:dyDescent="0.35">
      <c r="A6" s="636"/>
      <c r="B6" s="311" t="s">
        <v>6</v>
      </c>
      <c r="C6" s="312" t="s">
        <v>189</v>
      </c>
      <c r="D6" s="312" t="s">
        <v>6</v>
      </c>
      <c r="E6" s="312" t="s">
        <v>189</v>
      </c>
      <c r="F6" s="312" t="s">
        <v>6</v>
      </c>
      <c r="G6" s="312" t="s">
        <v>189</v>
      </c>
      <c r="H6" s="312" t="s">
        <v>6</v>
      </c>
      <c r="I6" s="312" t="s">
        <v>189</v>
      </c>
      <c r="J6" s="312" t="s">
        <v>6</v>
      </c>
      <c r="K6" s="312" t="s">
        <v>189</v>
      </c>
      <c r="L6" s="309" t="s">
        <v>6</v>
      </c>
      <c r="M6" s="310" t="s">
        <v>189</v>
      </c>
      <c r="N6" s="311" t="s">
        <v>6</v>
      </c>
      <c r="O6" s="312" t="s">
        <v>189</v>
      </c>
      <c r="P6" s="312" t="s">
        <v>6</v>
      </c>
      <c r="Q6" s="312" t="s">
        <v>189</v>
      </c>
      <c r="R6" s="312" t="s">
        <v>6</v>
      </c>
      <c r="S6" s="312" t="s">
        <v>189</v>
      </c>
      <c r="T6" s="312" t="s">
        <v>6</v>
      </c>
      <c r="U6" s="312" t="s">
        <v>189</v>
      </c>
      <c r="V6" s="312" t="s">
        <v>6</v>
      </c>
      <c r="W6" s="312" t="s">
        <v>189</v>
      </c>
      <c r="X6" s="309" t="s">
        <v>6</v>
      </c>
      <c r="Y6" s="310" t="s">
        <v>189</v>
      </c>
      <c r="Z6" s="311" t="s">
        <v>6</v>
      </c>
      <c r="AA6" s="312" t="s">
        <v>189</v>
      </c>
      <c r="AB6" s="312" t="s">
        <v>6</v>
      </c>
      <c r="AC6" s="312" t="s">
        <v>189</v>
      </c>
      <c r="AD6" s="312" t="s">
        <v>6</v>
      </c>
      <c r="AE6" s="312" t="s">
        <v>189</v>
      </c>
      <c r="AF6" s="312" t="s">
        <v>6</v>
      </c>
      <c r="AG6" s="312" t="s">
        <v>189</v>
      </c>
      <c r="AH6" s="312" t="s">
        <v>6</v>
      </c>
      <c r="AI6" s="312" t="s">
        <v>189</v>
      </c>
      <c r="AJ6" s="309" t="s">
        <v>6</v>
      </c>
      <c r="AK6" s="310" t="s">
        <v>189</v>
      </c>
      <c r="AL6" s="311" t="s">
        <v>6</v>
      </c>
      <c r="AM6" s="312" t="s">
        <v>189</v>
      </c>
      <c r="AN6" s="312" t="s">
        <v>6</v>
      </c>
      <c r="AO6" s="312" t="s">
        <v>189</v>
      </c>
      <c r="AP6" s="312" t="s">
        <v>6</v>
      </c>
      <c r="AQ6" s="312" t="s">
        <v>189</v>
      </c>
      <c r="AR6" s="312" t="s">
        <v>6</v>
      </c>
      <c r="AS6" s="312" t="s">
        <v>189</v>
      </c>
      <c r="AT6" s="312" t="s">
        <v>6</v>
      </c>
      <c r="AU6" s="312" t="s">
        <v>189</v>
      </c>
      <c r="AV6" s="309" t="s">
        <v>6</v>
      </c>
      <c r="AW6" s="310" t="s">
        <v>189</v>
      </c>
      <c r="AX6" s="308" t="s">
        <v>6</v>
      </c>
      <c r="AY6" s="309" t="s">
        <v>189</v>
      </c>
      <c r="AZ6" s="309" t="s">
        <v>6</v>
      </c>
      <c r="BA6" s="309" t="s">
        <v>189</v>
      </c>
      <c r="BB6" s="309" t="s">
        <v>6</v>
      </c>
      <c r="BC6" s="309" t="s">
        <v>189</v>
      </c>
      <c r="BD6" s="309" t="s">
        <v>6</v>
      </c>
      <c r="BE6" s="309" t="s">
        <v>189</v>
      </c>
      <c r="BF6" s="309" t="s">
        <v>6</v>
      </c>
      <c r="BG6" s="309" t="s">
        <v>189</v>
      </c>
      <c r="BH6" s="309" t="s">
        <v>6</v>
      </c>
      <c r="BI6" s="310" t="s">
        <v>189</v>
      </c>
      <c r="BJ6" s="305" t="s">
        <v>6</v>
      </c>
      <c r="BK6" s="306" t="s">
        <v>189</v>
      </c>
      <c r="BL6" s="306" t="s">
        <v>6</v>
      </c>
      <c r="BM6" s="306" t="s">
        <v>189</v>
      </c>
      <c r="BN6" s="306" t="s">
        <v>6</v>
      </c>
      <c r="BO6" s="306" t="s">
        <v>189</v>
      </c>
      <c r="BP6" s="306" t="s">
        <v>6</v>
      </c>
      <c r="BQ6" s="306" t="s">
        <v>189</v>
      </c>
      <c r="BR6" s="306" t="s">
        <v>6</v>
      </c>
      <c r="BS6" s="306" t="s">
        <v>189</v>
      </c>
      <c r="BT6" s="306" t="s">
        <v>6</v>
      </c>
      <c r="BU6" s="307" t="s">
        <v>189</v>
      </c>
      <c r="BV6" s="305" t="s">
        <v>6</v>
      </c>
      <c r="BW6" s="306" t="s">
        <v>189</v>
      </c>
      <c r="BX6" s="306" t="s">
        <v>6</v>
      </c>
      <c r="BY6" s="306" t="s">
        <v>189</v>
      </c>
      <c r="BZ6" s="306" t="s">
        <v>6</v>
      </c>
      <c r="CA6" s="306" t="s">
        <v>189</v>
      </c>
      <c r="CB6" s="306" t="s">
        <v>6</v>
      </c>
      <c r="CC6" s="306" t="s">
        <v>189</v>
      </c>
      <c r="CD6" s="306" t="s">
        <v>6</v>
      </c>
      <c r="CE6" s="307" t="s">
        <v>189</v>
      </c>
      <c r="CF6" s="303" t="s">
        <v>6</v>
      </c>
      <c r="CG6" s="304" t="s">
        <v>188</v>
      </c>
      <c r="CH6" s="304" t="s">
        <v>6</v>
      </c>
      <c r="CI6" s="304" t="s">
        <v>188</v>
      </c>
      <c r="CJ6" s="304" t="s">
        <v>6</v>
      </c>
      <c r="CK6" s="304" t="s">
        <v>188</v>
      </c>
      <c r="CL6" s="304" t="s">
        <v>6</v>
      </c>
      <c r="CM6" s="304" t="s">
        <v>188</v>
      </c>
      <c r="CN6" s="301" t="s">
        <v>6</v>
      </c>
      <c r="CO6" s="302" t="s">
        <v>188</v>
      </c>
      <c r="CP6" s="300" t="s">
        <v>6</v>
      </c>
      <c r="CQ6" s="301" t="s">
        <v>188</v>
      </c>
      <c r="CR6" s="301" t="s">
        <v>6</v>
      </c>
      <c r="CS6" s="301" t="s">
        <v>188</v>
      </c>
      <c r="CT6" s="301" t="s">
        <v>6</v>
      </c>
      <c r="CU6" s="301" t="s">
        <v>188</v>
      </c>
      <c r="CV6" s="301" t="s">
        <v>6</v>
      </c>
      <c r="CW6" s="301" t="s">
        <v>188</v>
      </c>
      <c r="CX6" s="301" t="s">
        <v>6</v>
      </c>
      <c r="CY6" s="302" t="s">
        <v>188</v>
      </c>
      <c r="CZ6" s="300" t="s">
        <v>6</v>
      </c>
      <c r="DA6" s="301" t="s">
        <v>188</v>
      </c>
      <c r="DB6" s="301" t="s">
        <v>6</v>
      </c>
      <c r="DC6" s="301" t="s">
        <v>188</v>
      </c>
      <c r="DD6" s="301" t="s">
        <v>6</v>
      </c>
      <c r="DE6" s="301" t="s">
        <v>188</v>
      </c>
      <c r="DF6" s="301" t="s">
        <v>6</v>
      </c>
      <c r="DG6" s="301" t="s">
        <v>188</v>
      </c>
      <c r="DH6" s="301" t="s">
        <v>6</v>
      </c>
      <c r="DI6" s="302" t="s">
        <v>188</v>
      </c>
      <c r="DJ6" s="300" t="s">
        <v>6</v>
      </c>
      <c r="DK6" s="301" t="s">
        <v>188</v>
      </c>
      <c r="DL6" s="301" t="s">
        <v>6</v>
      </c>
      <c r="DM6" s="301" t="s">
        <v>188</v>
      </c>
      <c r="DN6" s="301" t="s">
        <v>6</v>
      </c>
      <c r="DO6" s="301" t="s">
        <v>188</v>
      </c>
      <c r="DP6" s="301" t="s">
        <v>6</v>
      </c>
      <c r="DQ6" s="301" t="s">
        <v>188</v>
      </c>
      <c r="DR6" s="301" t="s">
        <v>6</v>
      </c>
      <c r="DS6" s="302" t="s">
        <v>188</v>
      </c>
      <c r="DT6" s="311" t="s">
        <v>6</v>
      </c>
      <c r="DU6" s="312" t="s">
        <v>189</v>
      </c>
      <c r="DV6" s="312" t="s">
        <v>6</v>
      </c>
      <c r="DW6" s="312" t="s">
        <v>189</v>
      </c>
      <c r="DX6" s="312" t="s">
        <v>6</v>
      </c>
      <c r="DY6" s="312" t="s">
        <v>189</v>
      </c>
      <c r="DZ6" s="312" t="s">
        <v>6</v>
      </c>
      <c r="EA6" s="312" t="s">
        <v>189</v>
      </c>
      <c r="EB6" s="312" t="s">
        <v>6</v>
      </c>
      <c r="EC6" s="312" t="s">
        <v>189</v>
      </c>
      <c r="ED6" s="309" t="s">
        <v>6</v>
      </c>
      <c r="EE6" s="310" t="s">
        <v>189</v>
      </c>
      <c r="EF6" s="288"/>
    </row>
    <row r="7" spans="1:154" s="144" customFormat="1" x14ac:dyDescent="0.35">
      <c r="A7" s="370" t="s">
        <v>146</v>
      </c>
      <c r="B7" s="439">
        <f t="shared" ref="B7:BM7" si="0">SUM(B8:B35)</f>
        <v>31554967.039999995</v>
      </c>
      <c r="C7" s="440">
        <f t="shared" si="0"/>
        <v>57113336.145000003</v>
      </c>
      <c r="D7" s="440">
        <f t="shared" si="0"/>
        <v>19903612.430000003</v>
      </c>
      <c r="E7" s="440">
        <f t="shared" si="0"/>
        <v>45559927.849000029</v>
      </c>
      <c r="F7" s="440">
        <f t="shared" si="0"/>
        <v>7102303.6259999983</v>
      </c>
      <c r="G7" s="440">
        <f t="shared" si="0"/>
        <v>4968453.835</v>
      </c>
      <c r="H7" s="440">
        <f t="shared" si="0"/>
        <v>10097.217000000001</v>
      </c>
      <c r="I7" s="440">
        <f t="shared" si="0"/>
        <v>1115082.567</v>
      </c>
      <c r="J7" s="440">
        <f t="shared" si="0"/>
        <v>333155.24099999998</v>
      </c>
      <c r="K7" s="440">
        <f t="shared" si="0"/>
        <v>327759.63499999995</v>
      </c>
      <c r="L7" s="440">
        <f t="shared" si="0"/>
        <v>4205798.5259999996</v>
      </c>
      <c r="M7" s="441">
        <f t="shared" si="0"/>
        <v>5142112.2590000005</v>
      </c>
      <c r="N7" s="439">
        <f t="shared" si="0"/>
        <v>31734522.263000078</v>
      </c>
      <c r="O7" s="440">
        <f t="shared" si="0"/>
        <v>53110227.497000046</v>
      </c>
      <c r="P7" s="440">
        <f t="shared" si="0"/>
        <v>19375537.057000075</v>
      </c>
      <c r="Q7" s="440">
        <f t="shared" si="0"/>
        <v>42219118.952000029</v>
      </c>
      <c r="R7" s="440">
        <f t="shared" si="0"/>
        <v>7419145.3319999976</v>
      </c>
      <c r="S7" s="440">
        <f t="shared" si="0"/>
        <v>4857764.9619999994</v>
      </c>
      <c r="T7" s="440">
        <f t="shared" si="0"/>
        <v>14829.134999999997</v>
      </c>
      <c r="U7" s="440">
        <f t="shared" si="0"/>
        <v>811610.71600000013</v>
      </c>
      <c r="V7" s="440">
        <f t="shared" si="0"/>
        <v>349373.82800000004</v>
      </c>
      <c r="W7" s="440">
        <f t="shared" si="0"/>
        <v>306072.34299999999</v>
      </c>
      <c r="X7" s="440">
        <f t="shared" si="0"/>
        <v>4575636.911000004</v>
      </c>
      <c r="Y7" s="441">
        <f t="shared" si="0"/>
        <v>4915660.5239999974</v>
      </c>
      <c r="Z7" s="448">
        <f t="shared" si="0"/>
        <v>30282948.525000002</v>
      </c>
      <c r="AA7" s="449">
        <f t="shared" si="0"/>
        <v>47634943.901000008</v>
      </c>
      <c r="AB7" s="449">
        <f t="shared" si="0"/>
        <v>18007157.609000001</v>
      </c>
      <c r="AC7" s="449">
        <f t="shared" si="0"/>
        <v>38089778.004000001</v>
      </c>
      <c r="AD7" s="449">
        <f t="shared" si="0"/>
        <v>6935007.5530000012</v>
      </c>
      <c r="AE7" s="449">
        <f t="shared" si="0"/>
        <v>4176318.1350000002</v>
      </c>
      <c r="AF7" s="449">
        <f t="shared" si="0"/>
        <v>8455.9629999999997</v>
      </c>
      <c r="AG7" s="449">
        <f t="shared" si="0"/>
        <v>759593.63300000003</v>
      </c>
      <c r="AH7" s="449">
        <f t="shared" si="0"/>
        <v>654326.06999999995</v>
      </c>
      <c r="AI7" s="449">
        <f t="shared" si="0"/>
        <v>265310.85199999996</v>
      </c>
      <c r="AJ7" s="449">
        <f t="shared" si="0"/>
        <v>4678001.3299999991</v>
      </c>
      <c r="AK7" s="450">
        <f t="shared" si="0"/>
        <v>4343943.2769999998</v>
      </c>
      <c r="AL7" s="314">
        <f t="shared" si="0"/>
        <v>29619051.03800004</v>
      </c>
      <c r="AM7" s="315">
        <f t="shared" si="0"/>
        <v>46151612.742000028</v>
      </c>
      <c r="AN7" s="315">
        <f t="shared" si="0"/>
        <v>17498927.97200004</v>
      </c>
      <c r="AO7" s="315">
        <f t="shared" si="0"/>
        <v>36619468.122000001</v>
      </c>
      <c r="AP7" s="315">
        <f t="shared" si="0"/>
        <v>7179200.925999999</v>
      </c>
      <c r="AQ7" s="315">
        <f t="shared" si="0"/>
        <v>4298959.6440000003</v>
      </c>
      <c r="AR7" s="315">
        <f t="shared" si="0"/>
        <v>7418.0469999999868</v>
      </c>
      <c r="AS7" s="315">
        <f t="shared" si="0"/>
        <v>644160.41500000004</v>
      </c>
      <c r="AT7" s="315">
        <f t="shared" si="0"/>
        <v>470129.89299999992</v>
      </c>
      <c r="AU7" s="315">
        <f t="shared" si="0"/>
        <v>302857.83400000003</v>
      </c>
      <c r="AV7" s="315">
        <f t="shared" si="0"/>
        <v>4463374.2000000011</v>
      </c>
      <c r="AW7" s="316">
        <f t="shared" si="0"/>
        <v>4286166.727</v>
      </c>
      <c r="AX7" s="314">
        <f t="shared" si="0"/>
        <v>27785112.941000093</v>
      </c>
      <c r="AY7" s="315">
        <f t="shared" si="0"/>
        <v>40738011.285999984</v>
      </c>
      <c r="AZ7" s="315">
        <f t="shared" si="0"/>
        <v>17487340.756000094</v>
      </c>
      <c r="BA7" s="315">
        <f t="shared" si="0"/>
        <v>34242635.641999967</v>
      </c>
      <c r="BB7" s="315">
        <f t="shared" si="0"/>
        <v>7598562.5099999988</v>
      </c>
      <c r="BC7" s="315">
        <f t="shared" si="0"/>
        <v>4409846.1839999994</v>
      </c>
      <c r="BD7" s="315">
        <f t="shared" si="0"/>
        <v>6938.8649999999852</v>
      </c>
      <c r="BE7" s="315">
        <f t="shared" si="0"/>
        <v>733973.85499999998</v>
      </c>
      <c r="BF7" s="315">
        <f t="shared" si="0"/>
        <v>431497.06800000003</v>
      </c>
      <c r="BG7" s="315">
        <f t="shared" si="0"/>
        <v>317696.01000000018</v>
      </c>
      <c r="BH7" s="315">
        <f t="shared" si="0"/>
        <v>2260773.7419999978</v>
      </c>
      <c r="BI7" s="316">
        <f t="shared" si="0"/>
        <v>1033859.5950000003</v>
      </c>
      <c r="BJ7" s="314">
        <f t="shared" si="0"/>
        <v>25530545.016370002</v>
      </c>
      <c r="BK7" s="315">
        <f t="shared" si="0"/>
        <v>38176925.513000049</v>
      </c>
      <c r="BL7" s="315">
        <f t="shared" si="0"/>
        <v>15515020.827104002</v>
      </c>
      <c r="BM7" s="315">
        <f t="shared" si="0"/>
        <v>31984689.877000052</v>
      </c>
      <c r="BN7" s="315">
        <f t="shared" ref="BN7:CE7" si="1">SUM(BN8:BN35)</f>
        <v>7557576.5003759982</v>
      </c>
      <c r="BO7" s="315">
        <f t="shared" si="1"/>
        <v>4157206.8979999996</v>
      </c>
      <c r="BP7" s="315">
        <f t="shared" si="1"/>
        <v>8056.6716509999942</v>
      </c>
      <c r="BQ7" s="315">
        <f t="shared" si="1"/>
        <v>752391.77</v>
      </c>
      <c r="BR7" s="315">
        <f t="shared" si="1"/>
        <v>387059.11993400002</v>
      </c>
      <c r="BS7" s="315">
        <f t="shared" si="1"/>
        <v>314020.46300000005</v>
      </c>
      <c r="BT7" s="315">
        <f t="shared" si="1"/>
        <v>2062831.8973049999</v>
      </c>
      <c r="BU7" s="316">
        <f t="shared" si="1"/>
        <v>968616.50499999977</v>
      </c>
      <c r="BV7" s="314">
        <f t="shared" si="1"/>
        <v>24452709</v>
      </c>
      <c r="BW7" s="315">
        <f t="shared" si="1"/>
        <v>37610769</v>
      </c>
      <c r="BX7" s="315">
        <f t="shared" si="1"/>
        <v>15120827</v>
      </c>
      <c r="BY7" s="315">
        <f t="shared" si="1"/>
        <v>31469404</v>
      </c>
      <c r="BZ7" s="315">
        <f t="shared" si="1"/>
        <v>7391357</v>
      </c>
      <c r="CA7" s="315">
        <f t="shared" si="1"/>
        <v>4264742</v>
      </c>
      <c r="CB7" s="315">
        <f t="shared" si="1"/>
        <v>9308</v>
      </c>
      <c r="CC7" s="315">
        <f t="shared" si="1"/>
        <v>684231</v>
      </c>
      <c r="CD7" s="315">
        <f t="shared" si="1"/>
        <v>1931217</v>
      </c>
      <c r="CE7" s="316">
        <f t="shared" si="1"/>
        <v>1192392</v>
      </c>
      <c r="CF7" s="314">
        <f t="shared" ref="CF7:CG7" si="2">SUM(CF8:CF35)</f>
        <v>23202415.368953027</v>
      </c>
      <c r="CG7" s="315">
        <f t="shared" si="2"/>
        <v>38202413.196000017</v>
      </c>
      <c r="CH7" s="315">
        <f t="shared" ref="CH7:CO7" si="3">SUM(CH8:CH35)</f>
        <v>14673561.964036027</v>
      </c>
      <c r="CI7" s="315">
        <f t="shared" si="3"/>
        <v>31499310.514000013</v>
      </c>
      <c r="CJ7" s="315">
        <f t="shared" si="3"/>
        <v>6520337.4734180002</v>
      </c>
      <c r="CK7" s="315">
        <f t="shared" si="3"/>
        <v>4492240.3710000003</v>
      </c>
      <c r="CL7" s="315">
        <f t="shared" si="3"/>
        <v>9426.6073619999934</v>
      </c>
      <c r="CM7" s="315">
        <f t="shared" si="3"/>
        <v>694012.65399999998</v>
      </c>
      <c r="CN7" s="315">
        <f t="shared" si="3"/>
        <v>1999089.324136999</v>
      </c>
      <c r="CO7" s="316">
        <f t="shared" si="3"/>
        <v>1516849.6569999992</v>
      </c>
      <c r="CP7" s="314">
        <f t="shared" ref="CP7:DS7" si="4">SUM(CP8:CP35)</f>
        <v>24775660.751841009</v>
      </c>
      <c r="CQ7" s="315">
        <f t="shared" si="4"/>
        <v>37904470.972999983</v>
      </c>
      <c r="CR7" s="315">
        <f t="shared" si="4"/>
        <v>14835165.906705003</v>
      </c>
      <c r="CS7" s="315">
        <f t="shared" si="4"/>
        <v>30935228.29299999</v>
      </c>
      <c r="CT7" s="315">
        <f t="shared" si="4"/>
        <v>7387502.3496640027</v>
      </c>
      <c r="CU7" s="315">
        <f t="shared" si="4"/>
        <v>4244939.4910000013</v>
      </c>
      <c r="CV7" s="315">
        <f t="shared" si="4"/>
        <v>88576.440371999939</v>
      </c>
      <c r="CW7" s="315">
        <f t="shared" si="4"/>
        <v>780313.34599999979</v>
      </c>
      <c r="CX7" s="315">
        <f t="shared" si="4"/>
        <v>2464416.0551</v>
      </c>
      <c r="CY7" s="316">
        <f t="shared" si="4"/>
        <v>1943989.8430000003</v>
      </c>
      <c r="CZ7" s="314">
        <f t="shared" si="4"/>
        <v>24049786.883446004</v>
      </c>
      <c r="DA7" s="315">
        <f t="shared" si="4"/>
        <v>35980665.137999967</v>
      </c>
      <c r="DB7" s="315">
        <f t="shared" si="4"/>
        <v>14305444.157634007</v>
      </c>
      <c r="DC7" s="315">
        <f t="shared" si="4"/>
        <v>29406259.207999956</v>
      </c>
      <c r="DD7" s="315">
        <f t="shared" si="4"/>
        <v>7354790.4904899988</v>
      </c>
      <c r="DE7" s="315">
        <f t="shared" si="4"/>
        <v>3712131.5449999999</v>
      </c>
      <c r="DF7" s="315">
        <f t="shared" si="4"/>
        <v>12105.271319000009</v>
      </c>
      <c r="DG7" s="315">
        <f t="shared" si="4"/>
        <v>780520.15399999975</v>
      </c>
      <c r="DH7" s="315">
        <f t="shared" si="4"/>
        <v>2377446.9640030004</v>
      </c>
      <c r="DI7" s="316">
        <f t="shared" si="4"/>
        <v>2081754.2309999997</v>
      </c>
      <c r="DJ7" s="314">
        <f t="shared" si="4"/>
        <v>23004371.443000022</v>
      </c>
      <c r="DK7" s="315">
        <f t="shared" si="4"/>
        <v>42560092.419000022</v>
      </c>
      <c r="DL7" s="315">
        <f t="shared" si="4"/>
        <v>14385478.285000015</v>
      </c>
      <c r="DM7" s="315">
        <f t="shared" si="4"/>
        <v>33108959.419000015</v>
      </c>
      <c r="DN7" s="315">
        <f t="shared" si="4"/>
        <v>6077537.9870000007</v>
      </c>
      <c r="DO7" s="315">
        <f t="shared" si="4"/>
        <v>4862537.7590000005</v>
      </c>
      <c r="DP7" s="315">
        <f t="shared" si="4"/>
        <v>11924.206999999984</v>
      </c>
      <c r="DQ7" s="315">
        <f t="shared" si="4"/>
        <v>805715.44400000002</v>
      </c>
      <c r="DR7" s="315">
        <f t="shared" si="4"/>
        <v>2529430.9640000006</v>
      </c>
      <c r="DS7" s="316">
        <f t="shared" si="4"/>
        <v>3782879.7970000017</v>
      </c>
      <c r="DT7" s="439">
        <f t="shared" ref="DT7:EE7" si="5">SUM(DT8:DT35)</f>
        <v>295992090.27061027</v>
      </c>
      <c r="DU7" s="440">
        <f t="shared" si="5"/>
        <v>475183467.81000006</v>
      </c>
      <c r="DV7" s="440">
        <f t="shared" si="5"/>
        <v>181108073.9644793</v>
      </c>
      <c r="DW7" s="440">
        <f t="shared" si="5"/>
        <v>385134779.88000011</v>
      </c>
      <c r="DX7" s="440">
        <f t="shared" si="5"/>
        <v>78523321.747948006</v>
      </c>
      <c r="DY7" s="440">
        <f t="shared" si="5"/>
        <v>48445140.824000001</v>
      </c>
      <c r="DZ7" s="440">
        <f t="shared" si="5"/>
        <v>187136.42470399992</v>
      </c>
      <c r="EA7" s="440">
        <f t="shared" si="5"/>
        <v>8561605.5540000014</v>
      </c>
      <c r="EB7" s="440">
        <f t="shared" si="5"/>
        <v>2625541.2199340006</v>
      </c>
      <c r="EC7" s="440">
        <f t="shared" si="5"/>
        <v>1833717.1370000001</v>
      </c>
      <c r="ED7" s="440">
        <f t="shared" si="5"/>
        <v>33548016.913544994</v>
      </c>
      <c r="EE7" s="441">
        <f t="shared" si="5"/>
        <v>31208224.415000003</v>
      </c>
      <c r="EF7" s="288"/>
    </row>
    <row r="8" spans="1:154" s="144" customFormat="1" x14ac:dyDescent="0.35">
      <c r="A8" s="335" t="s">
        <v>81</v>
      </c>
      <c r="B8" s="442">
        <f>D8+F8+H8+J8+L8</f>
        <v>2531602.4639999997</v>
      </c>
      <c r="C8" s="443">
        <f>E8+G8+I8+K8+M8</f>
        <v>10405875.830000006</v>
      </c>
      <c r="D8" s="454">
        <v>1947228.757</v>
      </c>
      <c r="E8" s="454">
        <v>8354904.7220000047</v>
      </c>
      <c r="F8" s="454">
        <v>442382.34700000001</v>
      </c>
      <c r="G8" s="454">
        <v>1053449.3220000002</v>
      </c>
      <c r="H8" s="454">
        <v>2306.5789999999997</v>
      </c>
      <c r="I8" s="454">
        <v>238069.29399999997</v>
      </c>
      <c r="J8" s="454">
        <v>1666.2669999999998</v>
      </c>
      <c r="K8" s="454">
        <v>6642.72</v>
      </c>
      <c r="L8" s="454">
        <v>138018.51399999997</v>
      </c>
      <c r="M8" s="454">
        <v>752809.77200000011</v>
      </c>
      <c r="N8" s="442">
        <f>P8+R8+T8+V8+X8</f>
        <v>2324086.3759999867</v>
      </c>
      <c r="O8" s="443">
        <f>Q8+S8+U8+W8+Y8</f>
        <v>9504393.926999988</v>
      </c>
      <c r="P8" s="454">
        <v>1677707.8069999865</v>
      </c>
      <c r="Q8" s="454">
        <v>7624356.8039999884</v>
      </c>
      <c r="R8" s="454">
        <v>492495.6929999998</v>
      </c>
      <c r="S8" s="454">
        <v>1074681.3509999998</v>
      </c>
      <c r="T8" s="454">
        <v>2303.6269999999995</v>
      </c>
      <c r="U8" s="454">
        <v>137284.39299999998</v>
      </c>
      <c r="V8" s="454">
        <v>4428.114999999998</v>
      </c>
      <c r="W8" s="454">
        <v>9687.9569999999985</v>
      </c>
      <c r="X8" s="454">
        <v>147151.13400000022</v>
      </c>
      <c r="Y8" s="454">
        <v>658383.42200000037</v>
      </c>
      <c r="Z8" s="451">
        <f>AB8+AD8+AF8+AH8+AJ8</f>
        <v>1725841.5909999998</v>
      </c>
      <c r="AA8" s="436">
        <f>AC8+AE8+AG8+AI8+AK8</f>
        <v>8223858.2599999998</v>
      </c>
      <c r="AB8" s="436">
        <v>1192887.1509999998</v>
      </c>
      <c r="AC8" s="436">
        <v>6596570.4450000003</v>
      </c>
      <c r="AD8" s="436">
        <v>365844.64799999999</v>
      </c>
      <c r="AE8" s="436">
        <v>863401.84499999997</v>
      </c>
      <c r="AF8" s="436">
        <v>1402.4669999999999</v>
      </c>
      <c r="AG8" s="436">
        <v>182166.43799999999</v>
      </c>
      <c r="AH8" s="436">
        <v>1794.7409999999998</v>
      </c>
      <c r="AI8" s="436">
        <v>5277.2759999999998</v>
      </c>
      <c r="AJ8" s="436">
        <v>163912.58399999997</v>
      </c>
      <c r="AK8" s="437">
        <v>576442.25600000005</v>
      </c>
      <c r="AL8" s="326">
        <f>AN8+AP8+AR8+AT8+AV8</f>
        <v>1574000.8939999931</v>
      </c>
      <c r="AM8" s="323">
        <f>AO8+AQ8+AS8+AU8+AW8</f>
        <v>7767665.8989999993</v>
      </c>
      <c r="AN8" s="328">
        <v>1097381.7289999931</v>
      </c>
      <c r="AO8" s="328">
        <v>6541898.1309999991</v>
      </c>
      <c r="AP8" s="328">
        <v>337913.55499999993</v>
      </c>
      <c r="AQ8" s="328">
        <v>667536.875</v>
      </c>
      <c r="AR8" s="328">
        <v>1203.744999999996</v>
      </c>
      <c r="AS8" s="328">
        <v>119376.3639999999</v>
      </c>
      <c r="AT8" s="328">
        <v>1597.7859999999998</v>
      </c>
      <c r="AU8" s="328">
        <v>6657.7110000000002</v>
      </c>
      <c r="AV8" s="328">
        <v>135904.079</v>
      </c>
      <c r="AW8" s="329">
        <v>432196.81800000003</v>
      </c>
      <c r="AX8" s="326">
        <f>AZ8+BB8+BD8+BF8+BH8</f>
        <v>1777773.9689999884</v>
      </c>
      <c r="AY8" s="323">
        <f>BA8+BC8+BE8+BG8+BI8</f>
        <v>6844405.0609999998</v>
      </c>
      <c r="AZ8" s="371">
        <v>1095860.5829999892</v>
      </c>
      <c r="BA8" s="371">
        <v>6023239.2059999993</v>
      </c>
      <c r="BB8" s="371">
        <v>677835.99399999913</v>
      </c>
      <c r="BC8" s="371">
        <v>645229.12</v>
      </c>
      <c r="BD8" s="371">
        <v>1480.061999999994</v>
      </c>
      <c r="BE8" s="371">
        <v>163034.60799999992</v>
      </c>
      <c r="BF8" s="371">
        <v>2027.4079999999981</v>
      </c>
      <c r="BG8" s="371">
        <v>5955.4090000000015</v>
      </c>
      <c r="BH8" s="371">
        <v>569.92200000000014</v>
      </c>
      <c r="BI8" s="372">
        <v>6946.7179999999989</v>
      </c>
      <c r="BJ8" s="326">
        <f>BL8+BN8+BP8+BR8+BT8</f>
        <v>1481506.6435719982</v>
      </c>
      <c r="BK8" s="323">
        <f>BM8+BO8+BQ8+BS8+BU8</f>
        <v>6090201.090000011</v>
      </c>
      <c r="BL8" s="323">
        <v>1004433.4729319981</v>
      </c>
      <c r="BM8" s="323">
        <v>5377052.5380000109</v>
      </c>
      <c r="BN8" s="323">
        <v>473210.34967200004</v>
      </c>
      <c r="BO8" s="323">
        <v>495976.54000000004</v>
      </c>
      <c r="BP8" s="323">
        <v>1478.7876589999971</v>
      </c>
      <c r="BQ8" s="323">
        <v>204683.25900000008</v>
      </c>
      <c r="BR8" s="323">
        <v>2200.5843419999992</v>
      </c>
      <c r="BS8" s="323">
        <v>5262.5019999999995</v>
      </c>
      <c r="BT8" s="323">
        <v>183.44896699999998</v>
      </c>
      <c r="BU8" s="324">
        <v>7226.2509999999984</v>
      </c>
      <c r="BV8" s="319">
        <f>BX8+BZ8+CB8+CD8</f>
        <v>1355431</v>
      </c>
      <c r="BW8" s="320">
        <f>BY8+CA8+CC8+CE8</f>
        <v>6054457</v>
      </c>
      <c r="BX8" s="321">
        <v>978201</v>
      </c>
      <c r="BY8" s="321">
        <v>5457556</v>
      </c>
      <c r="BZ8" s="321">
        <v>365005</v>
      </c>
      <c r="CA8" s="321">
        <v>429188</v>
      </c>
      <c r="CB8" s="321">
        <v>2481</v>
      </c>
      <c r="CC8" s="321">
        <v>133107</v>
      </c>
      <c r="CD8" s="321">
        <v>9744</v>
      </c>
      <c r="CE8" s="325">
        <v>34606</v>
      </c>
      <c r="CF8" s="319">
        <f>CH8+CJ8+CL8+CN8</f>
        <v>1447710.430048997</v>
      </c>
      <c r="CG8" s="320">
        <f>CI8+CK8+CM8+CO8</f>
        <v>6554983.0640000068</v>
      </c>
      <c r="CH8" s="323">
        <v>1045307.0680669969</v>
      </c>
      <c r="CI8" s="323">
        <v>5720675.4010000071</v>
      </c>
      <c r="CJ8" s="323">
        <v>382215.66888300009</v>
      </c>
      <c r="CK8" s="323">
        <v>645112.12500000012</v>
      </c>
      <c r="CL8" s="323">
        <v>1562.670795</v>
      </c>
      <c r="CM8" s="323">
        <v>110904.75</v>
      </c>
      <c r="CN8" s="323">
        <v>18625.022304000027</v>
      </c>
      <c r="CO8" s="324">
        <v>78290.788000000015</v>
      </c>
      <c r="CP8" s="319">
        <f>CR8+CT8+CV8+CX8</f>
        <v>1603407.2099089951</v>
      </c>
      <c r="CQ8" s="320">
        <f>CS8+CU8+CW8+CY8</f>
        <v>6838621.0650000079</v>
      </c>
      <c r="CR8" s="323">
        <v>1174171.7521759949</v>
      </c>
      <c r="CS8" s="323">
        <v>5418384.543000008</v>
      </c>
      <c r="CT8" s="323">
        <v>408066.22894399997</v>
      </c>
      <c r="CU8" s="323">
        <v>789462.25699999987</v>
      </c>
      <c r="CV8" s="323">
        <v>1619.2285099999999</v>
      </c>
      <c r="CW8" s="323">
        <v>122215.7889999998</v>
      </c>
      <c r="CX8" s="323">
        <v>19550.000279000011</v>
      </c>
      <c r="CY8" s="324">
        <v>508558.47599999997</v>
      </c>
      <c r="CZ8" s="319">
        <f>DB8+DD8+DF8+DH8</f>
        <v>1545089.1668739989</v>
      </c>
      <c r="DA8" s="320">
        <f>DC8+DE8+DG8+DI8</f>
        <v>6103698.7110000104</v>
      </c>
      <c r="DB8" s="323">
        <v>1028907.6565679989</v>
      </c>
      <c r="DC8" s="323">
        <v>5154915.9610000104</v>
      </c>
      <c r="DD8" s="323">
        <v>488687.40239</v>
      </c>
      <c r="DE8" s="323">
        <v>711320.3629999999</v>
      </c>
      <c r="DF8" s="323">
        <v>1574.687189</v>
      </c>
      <c r="DG8" s="323">
        <v>110009.8</v>
      </c>
      <c r="DH8" s="323">
        <v>25919.420727000001</v>
      </c>
      <c r="DI8" s="324">
        <v>127452.58699999998</v>
      </c>
      <c r="DJ8" s="319">
        <f>DL8+DN8+DP8+DR8</f>
        <v>1374235.4129999925</v>
      </c>
      <c r="DK8" s="320">
        <f>DM8+DO8+DQ8+DS8</f>
        <v>7096851.9490000037</v>
      </c>
      <c r="DL8" s="320">
        <v>987461.31199999293</v>
      </c>
      <c r="DM8" s="320">
        <v>5985319.7870000033</v>
      </c>
      <c r="DN8" s="320">
        <v>381602.14299999981</v>
      </c>
      <c r="DO8" s="320">
        <v>829111.08800000011</v>
      </c>
      <c r="DP8" s="320">
        <v>1592.5789999999993</v>
      </c>
      <c r="DQ8" s="320">
        <v>103081.29300000001</v>
      </c>
      <c r="DR8" s="320">
        <v>3579.3789999999999</v>
      </c>
      <c r="DS8" s="322">
        <v>179339.78099999999</v>
      </c>
      <c r="DT8" s="451">
        <f>DV8+DX8+DZ8+EB8+ED8</f>
        <v>18740685.157403946</v>
      </c>
      <c r="DU8" s="436">
        <f>DW8+DY8+EA8+EC8+EE8</f>
        <v>81485011.856000051</v>
      </c>
      <c r="DV8" s="436">
        <f>D8+P8+AB8+AN8+AZ8+BL8+BX8+CH8+CR8+DB8+DL8</f>
        <v>13229548.288742948</v>
      </c>
      <c r="DW8" s="436">
        <f t="shared" ref="DW8:EA8" si="6">E8+Q8+AC8+AO8+BA8+BM8+BY8+CI8+CS8+DC8+DM8</f>
        <v>68254873.538000032</v>
      </c>
      <c r="DX8" s="436">
        <f t="shared" si="6"/>
        <v>4815259.0298889987</v>
      </c>
      <c r="DY8" s="436">
        <f t="shared" si="6"/>
        <v>8204468.8860000009</v>
      </c>
      <c r="DZ8" s="436">
        <f t="shared" si="6"/>
        <v>19005.433152999984</v>
      </c>
      <c r="EA8" s="436">
        <f t="shared" si="6"/>
        <v>1623932.9879999997</v>
      </c>
      <c r="EB8" s="436">
        <f>BR8+BF8+AT8+AH8+V8+J8</f>
        <v>13714.901341999996</v>
      </c>
      <c r="EC8" s="436">
        <f>BS8+BG8+AU8+AI8+W8+K8</f>
        <v>39483.574999999997</v>
      </c>
      <c r="ED8" s="436">
        <f>L8+X8+AJ8+AV8+BH8+BT8+CD8+CN8+CX8+DH8+DR8</f>
        <v>663157.50427700009</v>
      </c>
      <c r="EE8" s="437">
        <f>M8+Y8+AK8+AW8+BI8+BU8+CE8+CO8+CY8+DI8+DS8</f>
        <v>3362252.8690000004</v>
      </c>
      <c r="EF8" s="288"/>
    </row>
    <row r="9" spans="1:154" s="144" customFormat="1" x14ac:dyDescent="0.35">
      <c r="A9" s="335" t="s">
        <v>103</v>
      </c>
      <c r="B9" s="442">
        <f t="shared" ref="B9:B35" si="7">D9+F9+H9+J9+L9</f>
        <v>124321.11499999998</v>
      </c>
      <c r="C9" s="443">
        <f t="shared" ref="C9:C35" si="8">E9+G9+I9+K9+M9</f>
        <v>394979.33199999994</v>
      </c>
      <c r="D9" s="454">
        <v>103628.72399999997</v>
      </c>
      <c r="E9" s="454">
        <v>344344.28399999993</v>
      </c>
      <c r="F9" s="454">
        <v>9067.7549999999992</v>
      </c>
      <c r="G9" s="454">
        <v>9038.7179999999989</v>
      </c>
      <c r="H9" s="454">
        <v>167.36700000000002</v>
      </c>
      <c r="I9" s="454">
        <v>6405.9799999999968</v>
      </c>
      <c r="J9" s="454">
        <v>1.2110000000000001</v>
      </c>
      <c r="K9" s="454">
        <v>71.206000000000003</v>
      </c>
      <c r="L9" s="454">
        <v>11456.058000000003</v>
      </c>
      <c r="M9" s="454">
        <v>35119.144</v>
      </c>
      <c r="N9" s="442">
        <f t="shared" ref="N9:N35" si="9">P9+R9+T9+V9+X9</f>
        <v>109949.41899999999</v>
      </c>
      <c r="O9" s="443">
        <f t="shared" ref="O9:O35" si="10">Q9+S9+U9+W9+Y9</f>
        <v>373825.47599999991</v>
      </c>
      <c r="P9" s="454">
        <v>88017.085000000006</v>
      </c>
      <c r="Q9" s="454">
        <v>338584.05099999992</v>
      </c>
      <c r="R9" s="454">
        <v>13089.961000000001</v>
      </c>
      <c r="S9" s="454">
        <v>10829.57</v>
      </c>
      <c r="T9" s="454">
        <v>98.103000000000009</v>
      </c>
      <c r="U9" s="454">
        <v>4923.6839999999993</v>
      </c>
      <c r="V9" s="454">
        <v>22.295000000000005</v>
      </c>
      <c r="W9" s="454">
        <v>101.19699999999997</v>
      </c>
      <c r="X9" s="454">
        <v>8721.9749999999985</v>
      </c>
      <c r="Y9" s="454">
        <v>19386.974000000006</v>
      </c>
      <c r="Z9" s="451">
        <f t="shared" ref="Z9:Z35" si="11">AB9+AD9+AF9+AH9+AJ9</f>
        <v>102969.05999999998</v>
      </c>
      <c r="AA9" s="436">
        <f t="shared" ref="AA9:AA35" si="12">AC9+AE9+AG9+AI9+AK9</f>
        <v>313904.73600000003</v>
      </c>
      <c r="AB9" s="436">
        <v>80000.417999999991</v>
      </c>
      <c r="AC9" s="436">
        <v>283270.85100000002</v>
      </c>
      <c r="AD9" s="436">
        <v>15004.915000000001</v>
      </c>
      <c r="AE9" s="436">
        <v>10216.495000000001</v>
      </c>
      <c r="AF9" s="436">
        <v>124.78400000000002</v>
      </c>
      <c r="AG9" s="436">
        <v>3436.634</v>
      </c>
      <c r="AH9" s="436">
        <v>119.21</v>
      </c>
      <c r="AI9" s="436">
        <v>137.596</v>
      </c>
      <c r="AJ9" s="436">
        <v>7719.7329999999993</v>
      </c>
      <c r="AK9" s="437">
        <v>16843.16</v>
      </c>
      <c r="AL9" s="326">
        <f t="shared" ref="AL9:AL35" si="13">AN9+AP9+AR9+AT9+AV9</f>
        <v>91132.607999999993</v>
      </c>
      <c r="AM9" s="323">
        <f t="shared" ref="AM9:AM35" si="14">AO9+AQ9+AS9+AU9+AW9</f>
        <v>301575.00099999993</v>
      </c>
      <c r="AN9" s="328">
        <v>75942.78899999999</v>
      </c>
      <c r="AO9" s="328">
        <v>262924.83499999996</v>
      </c>
      <c r="AP9" s="328">
        <v>6835.8360000000002</v>
      </c>
      <c r="AQ9" s="328">
        <v>8859.18</v>
      </c>
      <c r="AR9" s="328">
        <v>29.056000000000001</v>
      </c>
      <c r="AS9" s="328">
        <v>5351.7830000000004</v>
      </c>
      <c r="AT9" s="328">
        <v>6.8170000000000002</v>
      </c>
      <c r="AU9" s="328">
        <v>69.816000000000003</v>
      </c>
      <c r="AV9" s="328">
        <v>8318.1100000000097</v>
      </c>
      <c r="AW9" s="329">
        <v>24369.386999999999</v>
      </c>
      <c r="AX9" s="326">
        <f>AZ9+BB9+BD9+BF9+BH9</f>
        <v>76224.150000000198</v>
      </c>
      <c r="AY9" s="323">
        <f t="shared" ref="AY9:AY10" si="15">BA9+BC9+BE9+BG9+BI9</f>
        <v>267054.60599999968</v>
      </c>
      <c r="AZ9" s="371">
        <v>67835.253000000201</v>
      </c>
      <c r="BA9" s="371">
        <v>253537.3889999997</v>
      </c>
      <c r="BB9" s="371">
        <v>8196.2489999999998</v>
      </c>
      <c r="BC9" s="371">
        <v>9752.8709999999992</v>
      </c>
      <c r="BD9" s="371">
        <v>19.939999999999994</v>
      </c>
      <c r="BE9" s="371">
        <v>3371.9310000000019</v>
      </c>
      <c r="BF9" s="371">
        <v>171.14400000000001</v>
      </c>
      <c r="BG9" s="371">
        <v>241.43100000000001</v>
      </c>
      <c r="BH9" s="371">
        <v>1.5639999999999994</v>
      </c>
      <c r="BI9" s="372">
        <v>150.98399999999998</v>
      </c>
      <c r="BJ9" s="326">
        <f t="shared" ref="BJ9:BJ35" si="16">BL9+BN9+BP9+BR9+BT9</f>
        <v>91918.067970999997</v>
      </c>
      <c r="BK9" s="323">
        <f t="shared" ref="BK9:BK35" si="17">BM9+BO9+BQ9+BS9+BU9</f>
        <v>258949.87099999987</v>
      </c>
      <c r="BL9" s="323">
        <v>82198.101518999989</v>
      </c>
      <c r="BM9" s="323">
        <v>245072.51299999986</v>
      </c>
      <c r="BN9" s="323">
        <v>9234.5771999999997</v>
      </c>
      <c r="BO9" s="323">
        <v>8723.4350000000013</v>
      </c>
      <c r="BP9" s="323">
        <v>20.776066000000004</v>
      </c>
      <c r="BQ9" s="323">
        <v>4491.0449999999992</v>
      </c>
      <c r="BR9" s="323">
        <v>453.99534100000005</v>
      </c>
      <c r="BS9" s="323">
        <v>499.30200000000002</v>
      </c>
      <c r="BT9" s="323">
        <v>10.617845000000003</v>
      </c>
      <c r="BU9" s="324">
        <v>163.57600000000002</v>
      </c>
      <c r="BV9" s="319">
        <f t="shared" ref="BV9:BV35" si="18">BX9+BZ9+CB9+CD9</f>
        <v>89219</v>
      </c>
      <c r="BW9" s="320">
        <f t="shared" ref="BW9:BW35" si="19">BY9+CA9+CC9+CE9</f>
        <v>262415</v>
      </c>
      <c r="BX9" s="321">
        <v>80747</v>
      </c>
      <c r="BY9" s="321">
        <v>250287</v>
      </c>
      <c r="BZ9" s="321">
        <v>7253</v>
      </c>
      <c r="CA9" s="321">
        <v>6276</v>
      </c>
      <c r="CB9" s="321">
        <v>59</v>
      </c>
      <c r="CC9" s="321">
        <v>3836</v>
      </c>
      <c r="CD9" s="321">
        <v>1160</v>
      </c>
      <c r="CE9" s="325">
        <v>2016</v>
      </c>
      <c r="CF9" s="319">
        <f t="shared" ref="CF9:CF35" si="20">CH9+CJ9+CL9+CN9</f>
        <v>81418.079880000005</v>
      </c>
      <c r="CG9" s="320">
        <f t="shared" ref="CG9:CG35" si="21">CI9+CK9+CM9+CO9</f>
        <v>259407.24099999989</v>
      </c>
      <c r="CH9" s="323">
        <v>72886.719557000004</v>
      </c>
      <c r="CI9" s="323">
        <v>243535.81799999988</v>
      </c>
      <c r="CJ9" s="323">
        <v>7013.4940000000006</v>
      </c>
      <c r="CK9" s="323">
        <v>7273.9910000000009</v>
      </c>
      <c r="CL9" s="323">
        <v>35.133645999999999</v>
      </c>
      <c r="CM9" s="323">
        <v>3063.2509999999997</v>
      </c>
      <c r="CN9" s="323">
        <v>1482.732677</v>
      </c>
      <c r="CO9" s="324">
        <v>5534.1810000000005</v>
      </c>
      <c r="CP9" s="319">
        <f t="shared" ref="CP9:CP35" si="22">CR9+CT9+CV9+CX9</f>
        <v>90011.82249700003</v>
      </c>
      <c r="CQ9" s="320">
        <f t="shared" ref="CQ9:CQ35" si="23">CS9+CU9+CW9+CY9</f>
        <v>265155.74700000003</v>
      </c>
      <c r="CR9" s="323">
        <v>82101.915046000024</v>
      </c>
      <c r="CS9" s="323">
        <v>249939.05700000003</v>
      </c>
      <c r="CT9" s="323">
        <v>6937.1673000000001</v>
      </c>
      <c r="CU9" s="323">
        <v>8703.9170000000013</v>
      </c>
      <c r="CV9" s="323">
        <v>33.857818000000002</v>
      </c>
      <c r="CW9" s="323">
        <v>3403.2769999999996</v>
      </c>
      <c r="CX9" s="323">
        <v>938.88233300000002</v>
      </c>
      <c r="CY9" s="324">
        <v>3109.4960000000001</v>
      </c>
      <c r="CZ9" s="319">
        <f t="shared" ref="CZ9:CZ35" si="24">DB9+DD9+DF9+DH9</f>
        <v>83886.05346000001</v>
      </c>
      <c r="DA9" s="320">
        <f t="shared" ref="DA9:DA35" si="25">DC9+DE9+DG9+DI9</f>
        <v>371817.56099999987</v>
      </c>
      <c r="DB9" s="323">
        <v>75156.113479000007</v>
      </c>
      <c r="DC9" s="323">
        <v>267405.90699999983</v>
      </c>
      <c r="DD9" s="323">
        <v>7138.41</v>
      </c>
      <c r="DE9" s="323">
        <v>95284.994000000006</v>
      </c>
      <c r="DF9" s="323">
        <v>32.816409999999998</v>
      </c>
      <c r="DG9" s="323">
        <v>4702.4879999999994</v>
      </c>
      <c r="DH9" s="323">
        <v>1558.713571</v>
      </c>
      <c r="DI9" s="324">
        <v>4424.1720000000005</v>
      </c>
      <c r="DJ9" s="319">
        <f t="shared" ref="DJ9:DJ35" si="26">DL9+DN9+DP9+DR9</f>
        <v>87012.805000000022</v>
      </c>
      <c r="DK9" s="320">
        <f t="shared" ref="DK9:DK35" si="27">DM9+DO9+DQ9+DS9</f>
        <v>351435.587</v>
      </c>
      <c r="DL9" s="320">
        <v>83464.103000000017</v>
      </c>
      <c r="DM9" s="320">
        <v>309607.01</v>
      </c>
      <c r="DN9" s="320">
        <v>3395.8970000000004</v>
      </c>
      <c r="DO9" s="320">
        <v>22887.796999999999</v>
      </c>
      <c r="DP9" s="320">
        <v>108.85300000000011</v>
      </c>
      <c r="DQ9" s="320">
        <v>10127.779</v>
      </c>
      <c r="DR9" s="320">
        <v>43.951999999999998</v>
      </c>
      <c r="DS9" s="322">
        <v>8813.0010000000002</v>
      </c>
      <c r="DT9" s="451">
        <f t="shared" ref="DT9:DT35" si="28">DV9+DX9+DZ9+EB9+ED9</f>
        <v>1028062.1808080003</v>
      </c>
      <c r="DU9" s="436">
        <f t="shared" ref="DU9:DU35" si="29">DW9+DY9+EA9+EC9+EE9</f>
        <v>3420520.1579999989</v>
      </c>
      <c r="DV9" s="436">
        <f t="shared" ref="DV9:DV35" si="30">D9+P9+AB9+AN9+AZ9+BL9+BX9+CH9+CR9+DB9+DL9</f>
        <v>891978.22160100017</v>
      </c>
      <c r="DW9" s="436">
        <f t="shared" ref="DW9:DW35" si="31">E9+Q9+AC9+AO9+BA9+BM9+BY9+CI9+CS9+DC9+DM9</f>
        <v>3048508.7149999989</v>
      </c>
      <c r="DX9" s="436">
        <f t="shared" ref="DX9:DX35" si="32">F9+R9+AD9+AP9+BB9+BN9+BZ9+CJ9+CT9+DD9+DN9</f>
        <v>93167.261500000008</v>
      </c>
      <c r="DY9" s="436">
        <f t="shared" ref="DY9:DY35" si="33">G9+S9+AE9+AQ9+BC9+BO9+CA9+CK9+CU9+DE9+DO9</f>
        <v>197846.96799999999</v>
      </c>
      <c r="DZ9" s="436">
        <f t="shared" ref="DZ9:DZ35" si="34">H9+T9+AF9+AR9+BD9+BP9+CB9+CL9+CV9+DF9+DP9</f>
        <v>729.68694000000005</v>
      </c>
      <c r="EA9" s="436">
        <f t="shared" ref="EA9:EA35" si="35">I9+U9+AG9+AS9+BE9+BQ9+CC9+CM9+CW9+DG9+DQ9</f>
        <v>53113.851999999999</v>
      </c>
      <c r="EB9" s="436">
        <f t="shared" ref="EB9:EB35" si="36">BR9+BF9+AT9+AH9+V9+J9</f>
        <v>774.67234100000007</v>
      </c>
      <c r="EC9" s="436">
        <f t="shared" ref="EC9:EC35" si="37">BS9+BG9+AU9+AI9+W9+K9</f>
        <v>1120.548</v>
      </c>
      <c r="ED9" s="436">
        <f t="shared" ref="ED9:ED35" si="38">L9+X9+AJ9+AV9+BH9+BT9+CD9+CN9+CX9+DH9+DR9</f>
        <v>41412.338426000009</v>
      </c>
      <c r="EE9" s="437">
        <f t="shared" ref="EE9:EE35" si="39">M9+Y9+AK9+AW9+BI9+BU9+CE9+CO9+CY9+DI9+DS9</f>
        <v>119930.07500000001</v>
      </c>
      <c r="EF9" s="288"/>
    </row>
    <row r="10" spans="1:154" s="144" customFormat="1" x14ac:dyDescent="0.35">
      <c r="A10" s="335" t="s">
        <v>104</v>
      </c>
      <c r="B10" s="442">
        <f t="shared" si="7"/>
        <v>1090937.6519999995</v>
      </c>
      <c r="C10" s="443">
        <f t="shared" si="8"/>
        <v>2199922.6700000009</v>
      </c>
      <c r="D10" s="454">
        <v>421327.50799999962</v>
      </c>
      <c r="E10" s="454">
        <v>1573152.4390000005</v>
      </c>
      <c r="F10" s="454">
        <v>632461.55900000001</v>
      </c>
      <c r="G10" s="454">
        <v>421889.96499999997</v>
      </c>
      <c r="H10" s="454">
        <v>489.30300000000005</v>
      </c>
      <c r="I10" s="454">
        <v>36136.589999999997</v>
      </c>
      <c r="J10" s="454">
        <v>840.75499999999988</v>
      </c>
      <c r="K10" s="454">
        <v>1152.1179999999995</v>
      </c>
      <c r="L10" s="454">
        <v>35818.527000000009</v>
      </c>
      <c r="M10" s="454">
        <v>167591.55799999996</v>
      </c>
      <c r="N10" s="442">
        <f t="shared" si="9"/>
        <v>946014.29599999823</v>
      </c>
      <c r="O10" s="443">
        <f t="shared" si="10"/>
        <v>1926480.6480000021</v>
      </c>
      <c r="P10" s="454">
        <v>474153.88499999832</v>
      </c>
      <c r="Q10" s="454">
        <v>1467423.5260000022</v>
      </c>
      <c r="R10" s="454">
        <v>433564.37100000004</v>
      </c>
      <c r="S10" s="454">
        <v>324113.36800000007</v>
      </c>
      <c r="T10" s="454">
        <v>443.18300000000045</v>
      </c>
      <c r="U10" s="454">
        <v>21357.275000000005</v>
      </c>
      <c r="V10" s="454">
        <v>708.0379999999999</v>
      </c>
      <c r="W10" s="454">
        <v>1255.5830000000001</v>
      </c>
      <c r="X10" s="454">
        <v>37144.818999999909</v>
      </c>
      <c r="Y10" s="454">
        <v>112330.89599999986</v>
      </c>
      <c r="Z10" s="451">
        <f t="shared" si="11"/>
        <v>991574.31700000004</v>
      </c>
      <c r="AA10" s="436">
        <f t="shared" si="12"/>
        <v>1724253.2309999999</v>
      </c>
      <c r="AB10" s="436">
        <v>427494.386</v>
      </c>
      <c r="AC10" s="436">
        <v>1301426.523</v>
      </c>
      <c r="AD10" s="436">
        <v>451764.348</v>
      </c>
      <c r="AE10" s="436">
        <v>282932.53000000003</v>
      </c>
      <c r="AF10" s="436">
        <v>491.03999999999996</v>
      </c>
      <c r="AG10" s="436">
        <v>23841.642</v>
      </c>
      <c r="AH10" s="436">
        <v>170.547</v>
      </c>
      <c r="AI10" s="436">
        <v>814.28499999999997</v>
      </c>
      <c r="AJ10" s="436">
        <v>111653.99599999998</v>
      </c>
      <c r="AK10" s="437">
        <v>115238.25099999999</v>
      </c>
      <c r="AL10" s="326">
        <f t="shared" si="13"/>
        <v>964296.65399999858</v>
      </c>
      <c r="AM10" s="323">
        <f t="shared" si="14"/>
        <v>1696491.8079999981</v>
      </c>
      <c r="AN10" s="328">
        <v>353024.88899999839</v>
      </c>
      <c r="AO10" s="328">
        <v>1247660.9679999978</v>
      </c>
      <c r="AP10" s="328">
        <v>581931.16</v>
      </c>
      <c r="AQ10" s="328">
        <v>333278.80800000002</v>
      </c>
      <c r="AR10" s="328">
        <v>749.81900000000007</v>
      </c>
      <c r="AS10" s="328">
        <v>25745.530000000006</v>
      </c>
      <c r="AT10" s="328">
        <v>305.84399999999999</v>
      </c>
      <c r="AU10" s="328">
        <v>1333.462</v>
      </c>
      <c r="AV10" s="328">
        <v>28284.941999999999</v>
      </c>
      <c r="AW10" s="329">
        <v>88473.040000000197</v>
      </c>
      <c r="AX10" s="326">
        <f t="shared" ref="AX10" si="40">AZ10+BB10+BD10+BF10+BH10</f>
        <v>815253.5159999989</v>
      </c>
      <c r="AY10" s="323">
        <f t="shared" si="15"/>
        <v>1499567.9550000003</v>
      </c>
      <c r="AZ10" s="371">
        <v>345874.09199999901</v>
      </c>
      <c r="BA10" s="371">
        <v>1203144.3760000002</v>
      </c>
      <c r="BB10" s="371">
        <v>468085.86500000005</v>
      </c>
      <c r="BC10" s="371">
        <v>270053.24900000007</v>
      </c>
      <c r="BD10" s="371">
        <v>609.62899999999911</v>
      </c>
      <c r="BE10" s="371">
        <v>22271.685000000005</v>
      </c>
      <c r="BF10" s="371">
        <v>625.95999999999992</v>
      </c>
      <c r="BG10" s="371">
        <v>3693.2149999999997</v>
      </c>
      <c r="BH10" s="371">
        <v>57.970000000000006</v>
      </c>
      <c r="BI10" s="372">
        <v>405.43</v>
      </c>
      <c r="BJ10" s="326">
        <f t="shared" si="16"/>
        <v>616548.22809699841</v>
      </c>
      <c r="BK10" s="323">
        <f t="shared" si="17"/>
        <v>1366255.1529999985</v>
      </c>
      <c r="BL10" s="323">
        <v>366415.26794299833</v>
      </c>
      <c r="BM10" s="323">
        <v>1144192.0779999988</v>
      </c>
      <c r="BN10" s="323">
        <v>249178.21228000009</v>
      </c>
      <c r="BO10" s="323">
        <v>189021.41099999996</v>
      </c>
      <c r="BP10" s="323">
        <v>834.28287400000022</v>
      </c>
      <c r="BQ10" s="323">
        <v>31085.427</v>
      </c>
      <c r="BR10" s="323">
        <v>100.38062600000001</v>
      </c>
      <c r="BS10" s="323">
        <v>964.16700000000003</v>
      </c>
      <c r="BT10" s="323">
        <v>20.084374</v>
      </c>
      <c r="BU10" s="324">
        <v>992.07</v>
      </c>
      <c r="BV10" s="319">
        <f t="shared" si="18"/>
        <v>580943</v>
      </c>
      <c r="BW10" s="320">
        <f t="shared" si="19"/>
        <v>1350018</v>
      </c>
      <c r="BX10" s="321">
        <v>379304</v>
      </c>
      <c r="BY10" s="321">
        <v>1163606</v>
      </c>
      <c r="BZ10" s="321">
        <v>200035</v>
      </c>
      <c r="CA10" s="321">
        <v>158777</v>
      </c>
      <c r="CB10" s="321">
        <v>883</v>
      </c>
      <c r="CC10" s="321">
        <v>24846</v>
      </c>
      <c r="CD10" s="321">
        <v>721</v>
      </c>
      <c r="CE10" s="325">
        <v>2789</v>
      </c>
      <c r="CF10" s="319">
        <f t="shared" si="20"/>
        <v>624505.80196099938</v>
      </c>
      <c r="CG10" s="320">
        <f t="shared" si="21"/>
        <v>1414411.375999999</v>
      </c>
      <c r="CH10" s="323">
        <v>370393.75144399935</v>
      </c>
      <c r="CI10" s="323">
        <v>1155871.193999999</v>
      </c>
      <c r="CJ10" s="323">
        <v>247328.99015699999</v>
      </c>
      <c r="CK10" s="323">
        <v>211635.889</v>
      </c>
      <c r="CL10" s="323">
        <v>1143.9469729999989</v>
      </c>
      <c r="CM10" s="323">
        <v>31273.239000000001</v>
      </c>
      <c r="CN10" s="323">
        <v>5639.1133870000012</v>
      </c>
      <c r="CO10" s="324">
        <v>15631.053999999998</v>
      </c>
      <c r="CP10" s="319">
        <f t="shared" si="22"/>
        <v>837097.60188199952</v>
      </c>
      <c r="CQ10" s="320">
        <f t="shared" si="23"/>
        <v>1508936.449</v>
      </c>
      <c r="CR10" s="323">
        <v>353287.68715199956</v>
      </c>
      <c r="CS10" s="323">
        <v>1153898.8039999998</v>
      </c>
      <c r="CT10" s="323">
        <v>403849.45630400005</v>
      </c>
      <c r="CU10" s="323">
        <v>299059.34399999998</v>
      </c>
      <c r="CV10" s="323">
        <v>74417.731437999901</v>
      </c>
      <c r="CW10" s="323">
        <v>36447.225000000006</v>
      </c>
      <c r="CX10" s="323">
        <v>5542.7269880000003</v>
      </c>
      <c r="CY10" s="324">
        <v>19531.076000000008</v>
      </c>
      <c r="CZ10" s="319">
        <f t="shared" si="24"/>
        <v>662826.63403599954</v>
      </c>
      <c r="DA10" s="320">
        <f t="shared" si="25"/>
        <v>1353661.179000003</v>
      </c>
      <c r="DB10" s="323">
        <v>314563.70871699951</v>
      </c>
      <c r="DC10" s="323">
        <v>1094252.1140000031</v>
      </c>
      <c r="DD10" s="323">
        <v>338411.46213000006</v>
      </c>
      <c r="DE10" s="323">
        <v>209746.022</v>
      </c>
      <c r="DF10" s="323">
        <v>1039.9531819999988</v>
      </c>
      <c r="DG10" s="323">
        <v>32236.741000000005</v>
      </c>
      <c r="DH10" s="323">
        <v>8811.5100070000008</v>
      </c>
      <c r="DI10" s="324">
        <v>17426.302</v>
      </c>
      <c r="DJ10" s="319">
        <f t="shared" si="26"/>
        <v>719993.18699999945</v>
      </c>
      <c r="DK10" s="320">
        <f t="shared" si="27"/>
        <v>1576172.634000001</v>
      </c>
      <c r="DL10" s="320">
        <v>330846.22299999965</v>
      </c>
      <c r="DM10" s="320">
        <v>1133002.553000001</v>
      </c>
      <c r="DN10" s="320">
        <v>385943.18899999995</v>
      </c>
      <c r="DO10" s="320">
        <v>358615.391</v>
      </c>
      <c r="DP10" s="320">
        <v>1214.922999999998</v>
      </c>
      <c r="DQ10" s="320">
        <v>39839.305000000008</v>
      </c>
      <c r="DR10" s="320">
        <v>1988.8520000000001</v>
      </c>
      <c r="DS10" s="322">
        <v>44715.385000000002</v>
      </c>
      <c r="DT10" s="451">
        <f t="shared" si="28"/>
        <v>8849990.8879759926</v>
      </c>
      <c r="DU10" s="436">
        <f t="shared" si="29"/>
        <v>17616171.103</v>
      </c>
      <c r="DV10" s="436">
        <f t="shared" si="30"/>
        <v>4136685.3982559922</v>
      </c>
      <c r="DW10" s="436">
        <f t="shared" si="31"/>
        <v>13637630.575000003</v>
      </c>
      <c r="DX10" s="436">
        <f t="shared" si="32"/>
        <v>4392553.6128710005</v>
      </c>
      <c r="DY10" s="436">
        <f t="shared" si="33"/>
        <v>3059122.977</v>
      </c>
      <c r="DZ10" s="436">
        <f t="shared" si="34"/>
        <v>82316.81146699989</v>
      </c>
      <c r="EA10" s="436">
        <f t="shared" si="35"/>
        <v>325080.65899999999</v>
      </c>
      <c r="EB10" s="436">
        <f t="shared" si="36"/>
        <v>2751.5246259999994</v>
      </c>
      <c r="EC10" s="436">
        <f t="shared" si="37"/>
        <v>9212.8299999999981</v>
      </c>
      <c r="ED10" s="436">
        <f t="shared" si="38"/>
        <v>235683.54075599991</v>
      </c>
      <c r="EE10" s="437">
        <f t="shared" si="39"/>
        <v>585124.06200000003</v>
      </c>
      <c r="EF10" s="288"/>
    </row>
    <row r="11" spans="1:154" s="144" customFormat="1" x14ac:dyDescent="0.35">
      <c r="A11" s="335" t="s">
        <v>105</v>
      </c>
      <c r="B11" s="442">
        <f t="shared" si="7"/>
        <v>182363.60700000002</v>
      </c>
      <c r="C11" s="443">
        <f t="shared" si="8"/>
        <v>97638.17300000001</v>
      </c>
      <c r="D11" s="454">
        <v>102619.883</v>
      </c>
      <c r="E11" s="454">
        <v>78346.066000000021</v>
      </c>
      <c r="F11" s="454">
        <v>79148.669000000009</v>
      </c>
      <c r="G11" s="454">
        <v>15552.069999999998</v>
      </c>
      <c r="H11" s="454">
        <v>6.6800000000000006</v>
      </c>
      <c r="I11" s="454">
        <v>217.90800000000002</v>
      </c>
      <c r="J11" s="454">
        <v>3.9829999999999997</v>
      </c>
      <c r="K11" s="454">
        <v>37.094000000000001</v>
      </c>
      <c r="L11" s="454">
        <v>584.39199999999994</v>
      </c>
      <c r="M11" s="454">
        <v>3485.0349999999999</v>
      </c>
      <c r="N11" s="442">
        <f t="shared" si="9"/>
        <v>273814.15500000003</v>
      </c>
      <c r="O11" s="443">
        <f t="shared" si="10"/>
        <v>119846.36100000002</v>
      </c>
      <c r="P11" s="454">
        <v>34253.052999999993</v>
      </c>
      <c r="Q11" s="454">
        <v>57676.569000000018</v>
      </c>
      <c r="R11" s="454">
        <v>238885.41400000002</v>
      </c>
      <c r="S11" s="454">
        <v>56800.729999999996</v>
      </c>
      <c r="T11" s="454">
        <v>5.3639999999999999</v>
      </c>
      <c r="U11" s="454">
        <v>125.90199999999999</v>
      </c>
      <c r="V11" s="454">
        <v>0.02</v>
      </c>
      <c r="W11" s="454">
        <v>0.251</v>
      </c>
      <c r="X11" s="454">
        <v>670.30399999999986</v>
      </c>
      <c r="Y11" s="454">
        <v>5242.9089999999997</v>
      </c>
      <c r="Z11" s="451">
        <f t="shared" si="11"/>
        <v>350114.78200000001</v>
      </c>
      <c r="AA11" s="436">
        <f t="shared" si="12"/>
        <v>106280.73599999999</v>
      </c>
      <c r="AB11" s="436">
        <v>22104.294999999998</v>
      </c>
      <c r="AC11" s="436">
        <v>40416.105000000003</v>
      </c>
      <c r="AD11" s="436">
        <v>325148.87300000002</v>
      </c>
      <c r="AE11" s="436">
        <v>60279.531000000003</v>
      </c>
      <c r="AF11" s="436">
        <v>41.676000000000002</v>
      </c>
      <c r="AG11" s="436">
        <v>1198.885</v>
      </c>
      <c r="AH11" s="334">
        <v>8.7919999999999998</v>
      </c>
      <c r="AI11" s="334">
        <v>194.476</v>
      </c>
      <c r="AJ11" s="436">
        <v>2811.1460000000002</v>
      </c>
      <c r="AK11" s="437">
        <v>4191.7389999999996</v>
      </c>
      <c r="AL11" s="326">
        <f t="shared" si="13"/>
        <v>235132.28800000003</v>
      </c>
      <c r="AM11" s="323">
        <f t="shared" si="14"/>
        <v>80406.527999999991</v>
      </c>
      <c r="AN11" s="328">
        <v>40466.392000000007</v>
      </c>
      <c r="AO11" s="328">
        <v>34716.758999999998</v>
      </c>
      <c r="AP11" s="328">
        <v>193785.17199999999</v>
      </c>
      <c r="AQ11" s="328">
        <v>43849.425999999999</v>
      </c>
      <c r="AR11" s="328">
        <v>11.146000000000001</v>
      </c>
      <c r="AS11" s="328">
        <v>243.76300000000001</v>
      </c>
      <c r="AT11" s="334">
        <v>0.73399999999999999</v>
      </c>
      <c r="AU11" s="334">
        <v>39.491</v>
      </c>
      <c r="AV11" s="328">
        <v>868.84400000000005</v>
      </c>
      <c r="AW11" s="329">
        <v>1557.0889999999999</v>
      </c>
      <c r="AX11" s="326">
        <f>AZ11+BB11+BD11+BF11+BH11</f>
        <v>324384.23499999999</v>
      </c>
      <c r="AY11" s="323">
        <f>BA11+BC11+BE11+BG11+BI11</f>
        <v>104477.516</v>
      </c>
      <c r="AZ11" s="371">
        <v>64379.004999999997</v>
      </c>
      <c r="BA11" s="371">
        <v>38802.018000000004</v>
      </c>
      <c r="BB11" s="371">
        <v>259985.10800000004</v>
      </c>
      <c r="BC11" s="371">
        <v>65254.626000000004</v>
      </c>
      <c r="BD11" s="371">
        <v>20.122</v>
      </c>
      <c r="BE11" s="371">
        <v>417.666</v>
      </c>
      <c r="BF11" s="333"/>
      <c r="BG11" s="371"/>
      <c r="BH11" s="333"/>
      <c r="BI11" s="372">
        <v>3.206</v>
      </c>
      <c r="BJ11" s="326">
        <f t="shared" si="16"/>
        <v>407034.32626599993</v>
      </c>
      <c r="BK11" s="323">
        <f t="shared" si="17"/>
        <v>136860.28200000004</v>
      </c>
      <c r="BL11" s="323">
        <v>4574.4621360000001</v>
      </c>
      <c r="BM11" s="323">
        <v>20214.421000000002</v>
      </c>
      <c r="BN11" s="323">
        <v>402433.18649299996</v>
      </c>
      <c r="BO11" s="323">
        <v>116072.12700000001</v>
      </c>
      <c r="BP11" s="323">
        <v>26.677636999999997</v>
      </c>
      <c r="BQ11" s="323">
        <v>529.01499999999999</v>
      </c>
      <c r="BR11" s="333"/>
      <c r="BS11" s="323">
        <v>35.911999999999999</v>
      </c>
      <c r="BT11" s="333"/>
      <c r="BU11" s="324">
        <v>8.8069999999999986</v>
      </c>
      <c r="BV11" s="319">
        <f t="shared" si="18"/>
        <v>451380</v>
      </c>
      <c r="BW11" s="320">
        <f t="shared" si="19"/>
        <v>175738</v>
      </c>
      <c r="BX11" s="321">
        <v>6855</v>
      </c>
      <c r="BY11" s="321">
        <v>23276</v>
      </c>
      <c r="BZ11" s="321">
        <v>444391</v>
      </c>
      <c r="CA11" s="321">
        <v>151517</v>
      </c>
      <c r="CB11" s="321">
        <v>14</v>
      </c>
      <c r="CC11" s="321">
        <v>740</v>
      </c>
      <c r="CD11" s="321">
        <v>120</v>
      </c>
      <c r="CE11" s="325">
        <v>205</v>
      </c>
      <c r="CF11" s="319">
        <f t="shared" si="20"/>
        <v>216552.98290199999</v>
      </c>
      <c r="CG11" s="320">
        <f t="shared" si="21"/>
        <v>77123.069000000018</v>
      </c>
      <c r="CH11" s="323">
        <v>20743.610196999998</v>
      </c>
      <c r="CI11" s="323">
        <v>16291.167000000003</v>
      </c>
      <c r="CJ11" s="323">
        <v>195636.68522499999</v>
      </c>
      <c r="CK11" s="323">
        <v>60516.4</v>
      </c>
      <c r="CL11" s="337">
        <v>0.59634999999999994</v>
      </c>
      <c r="CM11" s="323">
        <v>53.856999999999999</v>
      </c>
      <c r="CN11" s="323">
        <v>172.09113000000002</v>
      </c>
      <c r="CO11" s="324">
        <v>261.64500000000004</v>
      </c>
      <c r="CP11" s="319">
        <f t="shared" si="22"/>
        <v>105278.165329</v>
      </c>
      <c r="CQ11" s="320">
        <f t="shared" si="23"/>
        <v>25080.385000000002</v>
      </c>
      <c r="CR11" s="323">
        <v>2009.661229</v>
      </c>
      <c r="CS11" s="323">
        <v>9320.6270000000004</v>
      </c>
      <c r="CT11" s="323">
        <v>103187.69399999999</v>
      </c>
      <c r="CU11" s="323">
        <v>15609.141000000001</v>
      </c>
      <c r="CV11" s="337">
        <v>4.1539999999999994E-2</v>
      </c>
      <c r="CW11" s="323">
        <v>4.8170000000000002</v>
      </c>
      <c r="CX11" s="323">
        <v>80.768559999999994</v>
      </c>
      <c r="CY11" s="324">
        <v>145.79999999999998</v>
      </c>
      <c r="CZ11" s="319">
        <f t="shared" si="24"/>
        <v>145614.05392000001</v>
      </c>
      <c r="DA11" s="320">
        <f t="shared" si="25"/>
        <v>34844.805999999997</v>
      </c>
      <c r="DB11" s="323">
        <v>11358.359149999998</v>
      </c>
      <c r="DC11" s="323">
        <v>11670.377</v>
      </c>
      <c r="DD11" s="323">
        <v>134207.33092000001</v>
      </c>
      <c r="DE11" s="323">
        <v>23023.67</v>
      </c>
      <c r="DF11" s="337"/>
      <c r="DG11" s="323">
        <v>13.36</v>
      </c>
      <c r="DH11" s="323">
        <v>48.363849999999999</v>
      </c>
      <c r="DI11" s="324">
        <v>137.399</v>
      </c>
      <c r="DJ11" s="319">
        <f t="shared" si="26"/>
        <v>12584.512000000001</v>
      </c>
      <c r="DK11" s="320">
        <f t="shared" si="27"/>
        <v>16082.392999999998</v>
      </c>
      <c r="DL11" s="320">
        <v>1351.5350000000001</v>
      </c>
      <c r="DM11" s="320">
        <v>9342.8780000000006</v>
      </c>
      <c r="DN11" s="320">
        <v>11232.977000000001</v>
      </c>
      <c r="DO11" s="320">
        <v>5870.817</v>
      </c>
      <c r="DP11" s="373"/>
      <c r="DQ11" s="320">
        <v>14.64</v>
      </c>
      <c r="DR11" s="320"/>
      <c r="DS11" s="322">
        <v>854.05799999999988</v>
      </c>
      <c r="DT11" s="451">
        <f t="shared" si="28"/>
        <v>2704253.107417</v>
      </c>
      <c r="DU11" s="436">
        <f t="shared" si="29"/>
        <v>974378.24900000019</v>
      </c>
      <c r="DV11" s="436">
        <f t="shared" si="30"/>
        <v>310715.2557119999</v>
      </c>
      <c r="DW11" s="436">
        <f t="shared" si="31"/>
        <v>340072.98700000008</v>
      </c>
      <c r="DX11" s="436">
        <f t="shared" si="32"/>
        <v>2388042.1096380004</v>
      </c>
      <c r="DY11" s="436">
        <f t="shared" si="33"/>
        <v>614345.53800000006</v>
      </c>
      <c r="DZ11" s="436">
        <f t="shared" si="34"/>
        <v>126.303527</v>
      </c>
      <c r="EA11" s="436">
        <f t="shared" si="35"/>
        <v>3559.8129999999996</v>
      </c>
      <c r="EB11" s="436">
        <f t="shared" si="36"/>
        <v>13.529</v>
      </c>
      <c r="EC11" s="436">
        <f t="shared" si="37"/>
        <v>307.22399999999999</v>
      </c>
      <c r="ED11" s="436">
        <f t="shared" si="38"/>
        <v>5355.9095399999997</v>
      </c>
      <c r="EE11" s="437">
        <f t="shared" si="39"/>
        <v>16092.686999999998</v>
      </c>
      <c r="EF11" s="288"/>
    </row>
    <row r="12" spans="1:154" s="144" customFormat="1" x14ac:dyDescent="0.35">
      <c r="A12" s="335" t="s">
        <v>215</v>
      </c>
      <c r="B12" s="442">
        <f t="shared" si="7"/>
        <v>79924.837999999974</v>
      </c>
      <c r="C12" s="443">
        <f t="shared" si="8"/>
        <v>574553.99599999981</v>
      </c>
      <c r="D12" s="454">
        <v>67952.368999999977</v>
      </c>
      <c r="E12" s="454">
        <v>475249.16099999996</v>
      </c>
      <c r="F12" s="454">
        <v>7270.8550000000005</v>
      </c>
      <c r="G12" s="454">
        <v>68332.336999999985</v>
      </c>
      <c r="H12" s="454">
        <v>32.213000000000008</v>
      </c>
      <c r="I12" s="454">
        <v>2390.2820000000002</v>
      </c>
      <c r="J12" s="454">
        <v>2226.5830000000001</v>
      </c>
      <c r="K12" s="454">
        <v>17536.449999999997</v>
      </c>
      <c r="L12" s="454">
        <v>2442.8179999999993</v>
      </c>
      <c r="M12" s="454">
        <v>11045.766000000001</v>
      </c>
      <c r="N12" s="442">
        <f t="shared" si="9"/>
        <v>65589.422999999995</v>
      </c>
      <c r="O12" s="443">
        <f t="shared" si="10"/>
        <v>457068.97700000007</v>
      </c>
      <c r="P12" s="454">
        <v>55233.12999999999</v>
      </c>
      <c r="Q12" s="454">
        <v>382213.59800000006</v>
      </c>
      <c r="R12" s="454">
        <v>4362.6139999999996</v>
      </c>
      <c r="S12" s="454">
        <v>41583.842999999993</v>
      </c>
      <c r="T12" s="454">
        <v>30.264999999999997</v>
      </c>
      <c r="U12" s="454">
        <v>1926.2569999999994</v>
      </c>
      <c r="V12" s="454">
        <v>2199.5970000000002</v>
      </c>
      <c r="W12" s="454">
        <v>17760.704000000002</v>
      </c>
      <c r="X12" s="454">
        <v>3763.8169999999996</v>
      </c>
      <c r="Y12" s="454">
        <v>13584.575000000006</v>
      </c>
      <c r="Z12" s="451">
        <f t="shared" si="11"/>
        <v>63666.332999999999</v>
      </c>
      <c r="AA12" s="436">
        <f t="shared" si="12"/>
        <v>471216.63199999998</v>
      </c>
      <c r="AB12" s="436">
        <v>50435.975999999995</v>
      </c>
      <c r="AC12" s="436">
        <v>385559.63199999998</v>
      </c>
      <c r="AD12" s="436">
        <v>6719.9059999999999</v>
      </c>
      <c r="AE12" s="436">
        <v>56746.758999999998</v>
      </c>
      <c r="AF12" s="436">
        <v>40.955999999999996</v>
      </c>
      <c r="AG12" s="436">
        <v>1902.2629999999999</v>
      </c>
      <c r="AH12" s="436">
        <v>2236.0350000000003</v>
      </c>
      <c r="AI12" s="436">
        <v>16107.463</v>
      </c>
      <c r="AJ12" s="436">
        <v>4233.46</v>
      </c>
      <c r="AK12" s="437">
        <v>10900.515000000001</v>
      </c>
      <c r="AL12" s="326">
        <f t="shared" si="13"/>
        <v>57320.328999999998</v>
      </c>
      <c r="AM12" s="323">
        <f t="shared" si="14"/>
        <v>471360.48199999984</v>
      </c>
      <c r="AN12" s="328">
        <v>45707.865999999995</v>
      </c>
      <c r="AO12" s="328">
        <v>382907.99699999986</v>
      </c>
      <c r="AP12" s="328">
        <v>6935.1290000000008</v>
      </c>
      <c r="AQ12" s="328">
        <v>60434.31</v>
      </c>
      <c r="AR12" s="328">
        <v>14.979999999999999</v>
      </c>
      <c r="AS12" s="328">
        <v>1790.1080000000002</v>
      </c>
      <c r="AT12" s="328">
        <v>2158.0619999999999</v>
      </c>
      <c r="AU12" s="328">
        <v>17569.593000000001</v>
      </c>
      <c r="AV12" s="328">
        <v>2504.2920000000004</v>
      </c>
      <c r="AW12" s="329">
        <v>8658.4740000000111</v>
      </c>
      <c r="AX12" s="326">
        <f t="shared" ref="AX12:AX35" si="41">AZ12+BB12+BD12+BF12+BH12</f>
        <v>51976.85200000005</v>
      </c>
      <c r="AY12" s="323">
        <f t="shared" ref="AY12:AY35" si="42">BA12+BC12+BE12+BG12+BI12</f>
        <v>397418.82699999999</v>
      </c>
      <c r="AZ12" s="371">
        <v>44824.92200000005</v>
      </c>
      <c r="BA12" s="371">
        <v>336511.12900000002</v>
      </c>
      <c r="BB12" s="371">
        <v>5507.1779999999999</v>
      </c>
      <c r="BC12" s="371">
        <v>46167.880000000005</v>
      </c>
      <c r="BD12" s="371">
        <v>17.114000000000001</v>
      </c>
      <c r="BE12" s="371">
        <v>1430.885</v>
      </c>
      <c r="BF12" s="371">
        <v>1626.2309999999998</v>
      </c>
      <c r="BG12" s="371">
        <v>13224.708999999999</v>
      </c>
      <c r="BH12" s="371">
        <v>1.4069999999999998</v>
      </c>
      <c r="BI12" s="372">
        <v>84.224000000000004</v>
      </c>
      <c r="BJ12" s="326">
        <f t="shared" si="16"/>
        <v>43027.430215</v>
      </c>
      <c r="BK12" s="323">
        <f t="shared" si="17"/>
        <v>311089.32599999983</v>
      </c>
      <c r="BL12" s="323">
        <v>36829.020836000003</v>
      </c>
      <c r="BM12" s="323">
        <v>256974.50999999986</v>
      </c>
      <c r="BN12" s="323">
        <v>4990.4963500000003</v>
      </c>
      <c r="BO12" s="323">
        <v>41841.33</v>
      </c>
      <c r="BP12" s="323">
        <v>65.981103999999988</v>
      </c>
      <c r="BQ12" s="323">
        <v>3208.8940000000002</v>
      </c>
      <c r="BR12" s="323">
        <v>1141.3171</v>
      </c>
      <c r="BS12" s="323">
        <v>9049.612000000001</v>
      </c>
      <c r="BT12" s="323">
        <v>0.61482500000000007</v>
      </c>
      <c r="BU12" s="324">
        <v>14.98</v>
      </c>
      <c r="BV12" s="319">
        <f t="shared" si="18"/>
        <v>41086</v>
      </c>
      <c r="BW12" s="320">
        <f t="shared" si="19"/>
        <v>298073</v>
      </c>
      <c r="BX12" s="321">
        <v>34092</v>
      </c>
      <c r="BY12" s="321">
        <v>244795</v>
      </c>
      <c r="BZ12" s="321">
        <v>5423</v>
      </c>
      <c r="CA12" s="321">
        <v>39771</v>
      </c>
      <c r="CB12" s="321">
        <v>20</v>
      </c>
      <c r="CC12" s="321">
        <v>1689</v>
      </c>
      <c r="CD12" s="321">
        <v>1551</v>
      </c>
      <c r="CE12" s="325">
        <v>11818</v>
      </c>
      <c r="CF12" s="319">
        <f t="shared" si="20"/>
        <v>45289.798458000005</v>
      </c>
      <c r="CG12" s="320">
        <f t="shared" si="21"/>
        <v>337130.76900000009</v>
      </c>
      <c r="CH12" s="323">
        <v>36485.708391</v>
      </c>
      <c r="CI12" s="323">
        <v>272185.12000000005</v>
      </c>
      <c r="CJ12" s="323">
        <v>5795.7375000000002</v>
      </c>
      <c r="CK12" s="323">
        <v>44303.352000000006</v>
      </c>
      <c r="CL12" s="323">
        <v>23.898146999999998</v>
      </c>
      <c r="CM12" s="323">
        <v>1407.4540000000002</v>
      </c>
      <c r="CN12" s="323">
        <v>2984.4544200000005</v>
      </c>
      <c r="CO12" s="324">
        <v>19234.842999999997</v>
      </c>
      <c r="CP12" s="319">
        <f t="shared" si="22"/>
        <v>169393.94234299997</v>
      </c>
      <c r="CQ12" s="320">
        <f t="shared" si="23"/>
        <v>116893.39800000002</v>
      </c>
      <c r="CR12" s="323">
        <v>11369.830128000001</v>
      </c>
      <c r="CS12" s="323">
        <v>75634.486000000019</v>
      </c>
      <c r="CT12" s="323">
        <v>158014.12</v>
      </c>
      <c r="CU12" s="323">
        <v>41055.801999999996</v>
      </c>
      <c r="CV12" s="323">
        <v>1.8213849999999998</v>
      </c>
      <c r="CW12" s="323">
        <v>74.260999999999996</v>
      </c>
      <c r="CX12" s="323">
        <v>8.1708300000000005</v>
      </c>
      <c r="CY12" s="324">
        <v>128.84899999999999</v>
      </c>
      <c r="CZ12" s="319">
        <f t="shared" si="24"/>
        <v>336786.98712000001</v>
      </c>
      <c r="DA12" s="320">
        <f t="shared" si="25"/>
        <v>141125.33900000004</v>
      </c>
      <c r="DB12" s="323">
        <v>33367.249559999997</v>
      </c>
      <c r="DC12" s="323">
        <v>93968.769</v>
      </c>
      <c r="DD12" s="323">
        <v>302759.28700000001</v>
      </c>
      <c r="DE12" s="323">
        <v>46567.099000000002</v>
      </c>
      <c r="DF12" s="323">
        <v>0.50229999999999997</v>
      </c>
      <c r="DG12" s="323">
        <v>12.501999999999999</v>
      </c>
      <c r="DH12" s="323">
        <v>659.94825999999989</v>
      </c>
      <c r="DI12" s="324">
        <v>576.96899999999994</v>
      </c>
      <c r="DJ12" s="319">
        <f t="shared" si="26"/>
        <v>63978.795000000006</v>
      </c>
      <c r="DK12" s="320">
        <f t="shared" si="27"/>
        <v>311218.79399999994</v>
      </c>
      <c r="DL12" s="320">
        <v>36834.577000000005</v>
      </c>
      <c r="DM12" s="320">
        <v>204660.93699999992</v>
      </c>
      <c r="DN12" s="320">
        <v>22675.57</v>
      </c>
      <c r="DO12" s="320">
        <v>74802.904999999999</v>
      </c>
      <c r="DP12" s="320">
        <v>53.071000000000005</v>
      </c>
      <c r="DQ12" s="320">
        <v>1013.458</v>
      </c>
      <c r="DR12" s="320">
        <v>4415.5770000000002</v>
      </c>
      <c r="DS12" s="322">
        <v>30741.494000000006</v>
      </c>
      <c r="DT12" s="451">
        <f t="shared" si="28"/>
        <v>1018040.728136</v>
      </c>
      <c r="DU12" s="436">
        <f t="shared" si="29"/>
        <v>3887149.54</v>
      </c>
      <c r="DV12" s="436">
        <f t="shared" si="30"/>
        <v>453132.64891499997</v>
      </c>
      <c r="DW12" s="436">
        <f t="shared" si="31"/>
        <v>3110660.3389999997</v>
      </c>
      <c r="DX12" s="436">
        <f t="shared" si="32"/>
        <v>530453.89284999995</v>
      </c>
      <c r="DY12" s="436">
        <f t="shared" si="33"/>
        <v>561606.61699999997</v>
      </c>
      <c r="DZ12" s="436">
        <f t="shared" si="34"/>
        <v>300.80193599999996</v>
      </c>
      <c r="EA12" s="436">
        <f t="shared" si="35"/>
        <v>16845.364000000001</v>
      </c>
      <c r="EB12" s="436">
        <f t="shared" si="36"/>
        <v>11587.8251</v>
      </c>
      <c r="EC12" s="436">
        <f t="shared" si="37"/>
        <v>91248.531000000003</v>
      </c>
      <c r="ED12" s="436">
        <f t="shared" si="38"/>
        <v>22565.559335000002</v>
      </c>
      <c r="EE12" s="437">
        <f t="shared" si="39"/>
        <v>106788.68900000003</v>
      </c>
      <c r="EF12" s="288"/>
    </row>
    <row r="13" spans="1:154" s="144" customFormat="1" x14ac:dyDescent="0.35">
      <c r="A13" s="335" t="s">
        <v>106</v>
      </c>
      <c r="B13" s="442">
        <f t="shared" si="7"/>
        <v>1335.2399999999998</v>
      </c>
      <c r="C13" s="443">
        <f t="shared" si="8"/>
        <v>4768.7960000000003</v>
      </c>
      <c r="D13" s="454">
        <v>160.60199999999998</v>
      </c>
      <c r="E13" s="454">
        <v>2037.798</v>
      </c>
      <c r="F13" s="454">
        <v>941.91100000000006</v>
      </c>
      <c r="G13" s="454">
        <v>1576.8539999999998</v>
      </c>
      <c r="H13" s="454">
        <v>3.0030000000000006</v>
      </c>
      <c r="I13" s="454">
        <v>128.69599999999997</v>
      </c>
      <c r="J13" s="454">
        <v>0</v>
      </c>
      <c r="K13" s="454">
        <v>0</v>
      </c>
      <c r="L13" s="454">
        <v>229.72399999999999</v>
      </c>
      <c r="M13" s="454">
        <v>1025.4480000000001</v>
      </c>
      <c r="N13" s="442">
        <f t="shared" si="9"/>
        <v>2747.8689999999988</v>
      </c>
      <c r="O13" s="443">
        <f t="shared" si="10"/>
        <v>6625.936999999999</v>
      </c>
      <c r="P13" s="454">
        <v>602.02699999999925</v>
      </c>
      <c r="Q13" s="454">
        <v>3269.1329999999994</v>
      </c>
      <c r="R13" s="454">
        <v>794.721</v>
      </c>
      <c r="S13" s="454">
        <v>1844.9539999999997</v>
      </c>
      <c r="T13" s="454">
        <v>0.97300000000000009</v>
      </c>
      <c r="U13" s="454">
        <v>57.878</v>
      </c>
      <c r="V13" s="454">
        <v>2.2720000000000002</v>
      </c>
      <c r="W13" s="454">
        <v>13.406000000000001</v>
      </c>
      <c r="X13" s="454">
        <v>1347.876</v>
      </c>
      <c r="Y13" s="454">
        <v>1440.5659999999996</v>
      </c>
      <c r="Z13" s="451">
        <f t="shared" si="11"/>
        <v>3526.6750000000002</v>
      </c>
      <c r="AA13" s="436">
        <f t="shared" si="12"/>
        <v>4852.8429999999989</v>
      </c>
      <c r="AB13" s="22">
        <v>469.69</v>
      </c>
      <c r="AC13" s="22">
        <v>2352.4859999999999</v>
      </c>
      <c r="AD13" s="22">
        <v>887.15299999999991</v>
      </c>
      <c r="AE13" s="22">
        <v>1411.6769999999999</v>
      </c>
      <c r="AF13" s="22">
        <v>2.9450000000000003</v>
      </c>
      <c r="AG13" s="22">
        <v>169.506</v>
      </c>
      <c r="AH13" s="22">
        <v>0</v>
      </c>
      <c r="AI13" s="22">
        <v>0</v>
      </c>
      <c r="AJ13" s="436">
        <v>2166.8870000000002</v>
      </c>
      <c r="AK13" s="437">
        <v>919.17399999999998</v>
      </c>
      <c r="AL13" s="326">
        <f t="shared" si="13"/>
        <v>12488.886</v>
      </c>
      <c r="AM13" s="323">
        <f t="shared" si="14"/>
        <v>45343.134999999987</v>
      </c>
      <c r="AN13" s="328">
        <v>3100.8129999999996</v>
      </c>
      <c r="AO13" s="328">
        <v>42786.259999999995</v>
      </c>
      <c r="AP13" s="328">
        <v>9353.6980000000003</v>
      </c>
      <c r="AQ13" s="328">
        <v>2373.134</v>
      </c>
      <c r="AR13" s="334">
        <v>1E-3</v>
      </c>
      <c r="AS13" s="328">
        <v>0.32500000000000001</v>
      </c>
      <c r="AT13" s="328">
        <v>0</v>
      </c>
      <c r="AU13" s="328">
        <v>0</v>
      </c>
      <c r="AV13" s="328">
        <v>34.374000000000002</v>
      </c>
      <c r="AW13" s="329">
        <v>183.416</v>
      </c>
      <c r="AX13" s="326">
        <f t="shared" si="41"/>
        <v>21188.57</v>
      </c>
      <c r="AY13" s="323">
        <f t="shared" si="42"/>
        <v>35776.793000000012</v>
      </c>
      <c r="AZ13" s="371">
        <v>1883.5059999999996</v>
      </c>
      <c r="BA13" s="371">
        <v>30444.849000000009</v>
      </c>
      <c r="BB13" s="371">
        <v>19305.063999999998</v>
      </c>
      <c r="BC13" s="371">
        <v>5278.3809999999994</v>
      </c>
      <c r="BD13" s="333"/>
      <c r="BE13" s="371">
        <v>53.563000000000002</v>
      </c>
      <c r="BF13" s="371">
        <v>0</v>
      </c>
      <c r="BG13" s="371">
        <v>0</v>
      </c>
      <c r="BH13" s="371"/>
      <c r="BI13" s="372"/>
      <c r="BJ13" s="326">
        <f t="shared" si="16"/>
        <v>4401.3856999999998</v>
      </c>
      <c r="BK13" s="323">
        <f t="shared" si="17"/>
        <v>3108.3220000000001</v>
      </c>
      <c r="BL13" s="323">
        <v>493.62569999999999</v>
      </c>
      <c r="BM13" s="323">
        <v>1997.5500000000002</v>
      </c>
      <c r="BN13" s="323">
        <v>3907.7599999999998</v>
      </c>
      <c r="BO13" s="323">
        <v>1109.472</v>
      </c>
      <c r="BP13" s="333"/>
      <c r="BQ13" s="323">
        <v>1.3</v>
      </c>
      <c r="BR13" s="323">
        <v>0</v>
      </c>
      <c r="BS13" s="323">
        <v>0</v>
      </c>
      <c r="BT13" s="323">
        <v>0</v>
      </c>
      <c r="BU13" s="324">
        <v>0</v>
      </c>
      <c r="BV13" s="319">
        <f t="shared" si="18"/>
        <v>552</v>
      </c>
      <c r="BW13" s="320">
        <f t="shared" si="19"/>
        <v>2100</v>
      </c>
      <c r="BX13" s="321">
        <v>363</v>
      </c>
      <c r="BY13" s="321">
        <v>1503</v>
      </c>
      <c r="BZ13" s="321">
        <v>187</v>
      </c>
      <c r="CA13" s="321">
        <v>405</v>
      </c>
      <c r="CB13" s="321">
        <v>2</v>
      </c>
      <c r="CC13" s="321">
        <v>161</v>
      </c>
      <c r="CD13" s="321"/>
      <c r="CE13" s="325">
        <v>31</v>
      </c>
      <c r="CF13" s="319">
        <f t="shared" si="20"/>
        <v>8066.9843590000009</v>
      </c>
      <c r="CG13" s="320">
        <f t="shared" si="21"/>
        <v>3666.5829999999996</v>
      </c>
      <c r="CH13" s="323">
        <v>137.955229</v>
      </c>
      <c r="CI13" s="323">
        <v>909.2410000000001</v>
      </c>
      <c r="CJ13" s="323">
        <v>7920.7245000000003</v>
      </c>
      <c r="CK13" s="323">
        <v>2454.2579999999998</v>
      </c>
      <c r="CL13" s="323">
        <v>2.657</v>
      </c>
      <c r="CM13" s="323">
        <v>185.29900000000001</v>
      </c>
      <c r="CN13" s="323">
        <v>5.6476299999999995</v>
      </c>
      <c r="CO13" s="324">
        <v>117.785</v>
      </c>
      <c r="CP13" s="319">
        <f t="shared" si="22"/>
        <v>238.58509299999997</v>
      </c>
      <c r="CQ13" s="320">
        <f t="shared" si="23"/>
        <v>1066.019</v>
      </c>
      <c r="CR13" s="323">
        <v>98.807092999999995</v>
      </c>
      <c r="CS13" s="323">
        <v>771.24900000000002</v>
      </c>
      <c r="CT13" s="323">
        <v>120.773</v>
      </c>
      <c r="CU13" s="323">
        <v>59.76</v>
      </c>
      <c r="CV13" s="323">
        <v>3.1320000000000001</v>
      </c>
      <c r="CW13" s="323">
        <v>192.303</v>
      </c>
      <c r="CX13" s="323">
        <v>15.872999999999999</v>
      </c>
      <c r="CY13" s="324">
        <v>42.706999999999994</v>
      </c>
      <c r="CZ13" s="319">
        <f t="shared" si="24"/>
        <v>410.44462999999996</v>
      </c>
      <c r="DA13" s="320">
        <f t="shared" si="25"/>
        <v>1217.338</v>
      </c>
      <c r="DB13" s="323">
        <v>241.79660999999999</v>
      </c>
      <c r="DC13" s="323">
        <v>782.59500000000003</v>
      </c>
      <c r="DD13" s="323">
        <v>159.77500000000001</v>
      </c>
      <c r="DE13" s="323">
        <v>195.20600000000002</v>
      </c>
      <c r="DF13" s="323">
        <v>6.0091000000000001</v>
      </c>
      <c r="DG13" s="323">
        <v>156.61599999999999</v>
      </c>
      <c r="DH13" s="323">
        <v>2.8639200000000002</v>
      </c>
      <c r="DI13" s="324">
        <v>82.920999999999992</v>
      </c>
      <c r="DJ13" s="319">
        <f t="shared" si="26"/>
        <v>158.24799999999999</v>
      </c>
      <c r="DK13" s="320">
        <f t="shared" si="27"/>
        <v>2136.9539999999997</v>
      </c>
      <c r="DL13" s="320">
        <v>77.810999999999993</v>
      </c>
      <c r="DM13" s="320">
        <v>1852.7449999999999</v>
      </c>
      <c r="DN13" s="320">
        <v>74.876000000000005</v>
      </c>
      <c r="DO13" s="320">
        <v>74.807000000000002</v>
      </c>
      <c r="DP13" s="320">
        <v>4.492</v>
      </c>
      <c r="DQ13" s="320">
        <v>209.40200000000002</v>
      </c>
      <c r="DR13" s="320">
        <v>1.069</v>
      </c>
      <c r="DS13" s="322">
        <v>0</v>
      </c>
      <c r="DT13" s="451">
        <f t="shared" si="28"/>
        <v>55114.887781999991</v>
      </c>
      <c r="DU13" s="436">
        <f t="shared" si="29"/>
        <v>110662.72</v>
      </c>
      <c r="DV13" s="436">
        <f t="shared" si="30"/>
        <v>7629.6336319999982</v>
      </c>
      <c r="DW13" s="436">
        <f t="shared" si="31"/>
        <v>88706.906000000003</v>
      </c>
      <c r="DX13" s="436">
        <f t="shared" si="32"/>
        <v>43653.455499999996</v>
      </c>
      <c r="DY13" s="436">
        <f t="shared" si="33"/>
        <v>16783.502999999997</v>
      </c>
      <c r="DZ13" s="436">
        <f t="shared" si="34"/>
        <v>25.212100000000003</v>
      </c>
      <c r="EA13" s="436">
        <f t="shared" si="35"/>
        <v>1315.8879999999999</v>
      </c>
      <c r="EB13" s="436">
        <f t="shared" si="36"/>
        <v>2.2720000000000002</v>
      </c>
      <c r="EC13" s="436">
        <f t="shared" si="37"/>
        <v>13.406000000000001</v>
      </c>
      <c r="ED13" s="436">
        <f t="shared" si="38"/>
        <v>3804.3145499999996</v>
      </c>
      <c r="EE13" s="437">
        <f t="shared" si="39"/>
        <v>3843.0169999999994</v>
      </c>
      <c r="EF13" s="288"/>
    </row>
    <row r="14" spans="1:154" s="144" customFormat="1" x14ac:dyDescent="0.35">
      <c r="A14" s="335" t="s">
        <v>107</v>
      </c>
      <c r="B14" s="442">
        <f t="shared" si="7"/>
        <v>4922.0150000000003</v>
      </c>
      <c r="C14" s="443">
        <f t="shared" si="8"/>
        <v>54108.553000000014</v>
      </c>
      <c r="D14" s="454">
        <v>4170.5819999999994</v>
      </c>
      <c r="E14" s="454">
        <v>52338.416000000012</v>
      </c>
      <c r="F14" s="454">
        <v>79</v>
      </c>
      <c r="G14" s="454">
        <v>45.177999999999997</v>
      </c>
      <c r="H14" s="454">
        <v>2.742</v>
      </c>
      <c r="I14" s="454">
        <v>124.23800000000001</v>
      </c>
      <c r="J14" s="454">
        <v>5.5E-2</v>
      </c>
      <c r="K14" s="454">
        <v>28.457000000000001</v>
      </c>
      <c r="L14" s="454">
        <v>669.63600000000008</v>
      </c>
      <c r="M14" s="454">
        <v>1572.2639999999999</v>
      </c>
      <c r="N14" s="442">
        <f t="shared" si="9"/>
        <v>13795.288</v>
      </c>
      <c r="O14" s="443">
        <f t="shared" si="10"/>
        <v>60128.641999999985</v>
      </c>
      <c r="P14" s="454">
        <v>3610.4629999999993</v>
      </c>
      <c r="Q14" s="454">
        <v>53529.37799999999</v>
      </c>
      <c r="R14" s="454">
        <v>9098.6749999999993</v>
      </c>
      <c r="S14" s="454">
        <v>2626.7330000000002</v>
      </c>
      <c r="T14" s="454">
        <v>2.0569999999999995</v>
      </c>
      <c r="U14" s="454">
        <v>93.708000000000013</v>
      </c>
      <c r="V14" s="454">
        <v>0.9930000000000001</v>
      </c>
      <c r="W14" s="454">
        <v>60.603999999999999</v>
      </c>
      <c r="X14" s="454">
        <v>1083.0999999999997</v>
      </c>
      <c r="Y14" s="454">
        <v>3818.2189999999996</v>
      </c>
      <c r="Z14" s="451">
        <f t="shared" si="11"/>
        <v>7134.5049999999992</v>
      </c>
      <c r="AA14" s="436">
        <f t="shared" si="12"/>
        <v>49748.173999999992</v>
      </c>
      <c r="AB14" s="436">
        <v>3693.7580000000003</v>
      </c>
      <c r="AC14" s="436">
        <v>48359.751999999993</v>
      </c>
      <c r="AD14" s="436">
        <v>3051.9719999999998</v>
      </c>
      <c r="AE14" s="436">
        <v>584.14300000000003</v>
      </c>
      <c r="AF14" s="334">
        <v>6.6000000000000003E-2</v>
      </c>
      <c r="AG14" s="436">
        <v>16.053000000000001</v>
      </c>
      <c r="AH14" s="436">
        <v>1.2999999999999999E-2</v>
      </c>
      <c r="AI14" s="436">
        <v>0.91100000000000003</v>
      </c>
      <c r="AJ14" s="436">
        <v>388.69600000000003</v>
      </c>
      <c r="AK14" s="437">
        <v>787.31500000000005</v>
      </c>
      <c r="AL14" s="326">
        <f t="shared" si="13"/>
        <v>1766.0279999999998</v>
      </c>
      <c r="AM14" s="323">
        <f t="shared" si="14"/>
        <v>6113.6059999999998</v>
      </c>
      <c r="AN14" s="328">
        <v>157.01599999999999</v>
      </c>
      <c r="AO14" s="328">
        <v>3599.21</v>
      </c>
      <c r="AP14" s="328">
        <v>822.76499999999999</v>
      </c>
      <c r="AQ14" s="328">
        <v>1148.7660000000001</v>
      </c>
      <c r="AR14" s="334">
        <v>0.80399999999999994</v>
      </c>
      <c r="AS14" s="328">
        <v>46.515999999999998</v>
      </c>
      <c r="AT14" s="328">
        <v>5.0540000000000003</v>
      </c>
      <c r="AU14" s="328">
        <v>506.84800000000001</v>
      </c>
      <c r="AV14" s="328">
        <v>780.38900000000001</v>
      </c>
      <c r="AW14" s="329">
        <v>812.26599999999996</v>
      </c>
      <c r="AX14" s="326">
        <f t="shared" si="41"/>
        <v>1176.221</v>
      </c>
      <c r="AY14" s="323">
        <f t="shared" si="42"/>
        <v>3726.8220000000001</v>
      </c>
      <c r="AZ14" s="371">
        <v>517.35500000000002</v>
      </c>
      <c r="BA14" s="371">
        <v>2999.2460000000001</v>
      </c>
      <c r="BB14" s="371">
        <v>658.86599999999999</v>
      </c>
      <c r="BC14" s="371">
        <v>680.86</v>
      </c>
      <c r="BD14" s="371"/>
      <c r="BE14" s="371">
        <v>46.716000000000001</v>
      </c>
      <c r="BF14" s="371">
        <v>0</v>
      </c>
      <c r="BG14" s="371">
        <v>0</v>
      </c>
      <c r="BH14" s="333"/>
      <c r="BI14" s="372"/>
      <c r="BJ14" s="326">
        <f t="shared" si="16"/>
        <v>2394.836155</v>
      </c>
      <c r="BK14" s="323">
        <f t="shared" si="17"/>
        <v>5749.6440000000002</v>
      </c>
      <c r="BL14" s="323">
        <v>1483.1143359999999</v>
      </c>
      <c r="BM14" s="323">
        <v>4536.2759999999998</v>
      </c>
      <c r="BN14" s="323">
        <v>907.90328599999998</v>
      </c>
      <c r="BO14" s="323">
        <v>1038.1300000000001</v>
      </c>
      <c r="BP14" s="323">
        <v>3.818533</v>
      </c>
      <c r="BQ14" s="323">
        <v>173.666</v>
      </c>
      <c r="BR14" s="323">
        <v>0</v>
      </c>
      <c r="BS14" s="323">
        <v>0</v>
      </c>
      <c r="BT14" s="333"/>
      <c r="BU14" s="324">
        <v>1.5720000000000001</v>
      </c>
      <c r="BV14" s="319">
        <f t="shared" si="18"/>
        <v>0</v>
      </c>
      <c r="BW14" s="320">
        <f t="shared" si="19"/>
        <v>0</v>
      </c>
      <c r="BX14" s="321"/>
      <c r="BY14" s="321"/>
      <c r="BZ14" s="321"/>
      <c r="CA14" s="321"/>
      <c r="CB14" s="321"/>
      <c r="CC14" s="321"/>
      <c r="CD14" s="321"/>
      <c r="CE14" s="325"/>
      <c r="CF14" s="319">
        <f t="shared" si="20"/>
        <v>0</v>
      </c>
      <c r="CG14" s="320">
        <f t="shared" si="21"/>
        <v>0</v>
      </c>
      <c r="CH14" s="323"/>
      <c r="CI14" s="323"/>
      <c r="CJ14" s="323"/>
      <c r="CK14" s="323"/>
      <c r="CL14" s="337"/>
      <c r="CM14" s="323"/>
      <c r="CN14" s="323">
        <v>0</v>
      </c>
      <c r="CO14" s="324">
        <v>0</v>
      </c>
      <c r="CP14" s="319">
        <f t="shared" si="22"/>
        <v>0</v>
      </c>
      <c r="CQ14" s="320">
        <f t="shared" si="23"/>
        <v>0</v>
      </c>
      <c r="CR14" s="323"/>
      <c r="CS14" s="323"/>
      <c r="CT14" s="323"/>
      <c r="CU14" s="323"/>
      <c r="CV14" s="337"/>
      <c r="CW14" s="323"/>
      <c r="CX14" s="323">
        <v>0</v>
      </c>
      <c r="CY14" s="324">
        <v>0</v>
      </c>
      <c r="CZ14" s="319">
        <f t="shared" si="24"/>
        <v>0</v>
      </c>
      <c r="DA14" s="320">
        <f t="shared" si="25"/>
        <v>0</v>
      </c>
      <c r="DB14" s="323"/>
      <c r="DC14" s="323"/>
      <c r="DD14" s="323"/>
      <c r="DE14" s="323"/>
      <c r="DF14" s="337"/>
      <c r="DG14" s="323"/>
      <c r="DH14" s="323">
        <v>0</v>
      </c>
      <c r="DI14" s="324">
        <v>0</v>
      </c>
      <c r="DJ14" s="319">
        <f t="shared" si="26"/>
        <v>0</v>
      </c>
      <c r="DK14" s="320">
        <f t="shared" si="27"/>
        <v>627.27499999999998</v>
      </c>
      <c r="DL14" s="320"/>
      <c r="DM14" s="320"/>
      <c r="DN14" s="320"/>
      <c r="DO14" s="320"/>
      <c r="DP14" s="373"/>
      <c r="DQ14" s="320"/>
      <c r="DR14" s="320"/>
      <c r="DS14" s="322">
        <v>627.27499999999998</v>
      </c>
      <c r="DT14" s="451">
        <f t="shared" si="28"/>
        <v>31188.893154999998</v>
      </c>
      <c r="DU14" s="436">
        <f t="shared" si="29"/>
        <v>180202.71599999999</v>
      </c>
      <c r="DV14" s="436">
        <f t="shared" si="30"/>
        <v>13632.288335999998</v>
      </c>
      <c r="DW14" s="436">
        <f t="shared" si="31"/>
        <v>165362.27799999999</v>
      </c>
      <c r="DX14" s="436">
        <f t="shared" si="32"/>
        <v>14619.181285999999</v>
      </c>
      <c r="DY14" s="436">
        <f t="shared" si="33"/>
        <v>6123.8099999999995</v>
      </c>
      <c r="DZ14" s="436">
        <f t="shared" si="34"/>
        <v>9.4875329999999991</v>
      </c>
      <c r="EA14" s="436">
        <f t="shared" si="35"/>
        <v>500.89700000000005</v>
      </c>
      <c r="EB14" s="436">
        <f t="shared" si="36"/>
        <v>6.1150000000000002</v>
      </c>
      <c r="EC14" s="436">
        <f t="shared" si="37"/>
        <v>596.82000000000005</v>
      </c>
      <c r="ED14" s="436">
        <f t="shared" si="38"/>
        <v>2921.8209999999999</v>
      </c>
      <c r="EE14" s="437">
        <f t="shared" si="39"/>
        <v>7618.9109999999982</v>
      </c>
      <c r="EF14" s="288"/>
    </row>
    <row r="15" spans="1:154" s="144" customFormat="1" x14ac:dyDescent="0.35">
      <c r="A15" s="335" t="s">
        <v>108</v>
      </c>
      <c r="B15" s="442">
        <f t="shared" si="7"/>
        <v>106432.02100000001</v>
      </c>
      <c r="C15" s="443">
        <f t="shared" si="8"/>
        <v>369006.50999999995</v>
      </c>
      <c r="D15" s="454">
        <v>56928.617000000006</v>
      </c>
      <c r="E15" s="454">
        <v>298858.99999999994</v>
      </c>
      <c r="F15" s="454">
        <v>44591.583999999988</v>
      </c>
      <c r="G15" s="454">
        <v>41387.759999999995</v>
      </c>
      <c r="H15" s="454">
        <v>40.351000000000006</v>
      </c>
      <c r="I15" s="454">
        <v>9358.857</v>
      </c>
      <c r="J15" s="454">
        <v>17.638000000000002</v>
      </c>
      <c r="K15" s="454">
        <v>226.99499999999998</v>
      </c>
      <c r="L15" s="454">
        <v>4853.8309999999992</v>
      </c>
      <c r="M15" s="454">
        <v>19173.898000000001</v>
      </c>
      <c r="N15" s="442">
        <f t="shared" si="9"/>
        <v>123345.31200000008</v>
      </c>
      <c r="O15" s="443">
        <f t="shared" si="10"/>
        <v>313350.73400000005</v>
      </c>
      <c r="P15" s="454">
        <v>47348.977000000057</v>
      </c>
      <c r="Q15" s="454">
        <v>249551.33100000003</v>
      </c>
      <c r="R15" s="454">
        <v>70974.406000000017</v>
      </c>
      <c r="S15" s="454">
        <v>38138.143000000004</v>
      </c>
      <c r="T15" s="454">
        <v>35.340000000000003</v>
      </c>
      <c r="U15" s="454">
        <v>8075.2229999999972</v>
      </c>
      <c r="V15" s="454">
        <v>17.819000000000003</v>
      </c>
      <c r="W15" s="454">
        <v>170.69</v>
      </c>
      <c r="X15" s="454">
        <v>4968.7699999999995</v>
      </c>
      <c r="Y15" s="454">
        <v>17415.347000000002</v>
      </c>
      <c r="Z15" s="451">
        <f t="shared" si="11"/>
        <v>132953.989</v>
      </c>
      <c r="AA15" s="436">
        <f t="shared" si="12"/>
        <v>295992.50799999997</v>
      </c>
      <c r="AB15" s="436">
        <v>51748.385999999999</v>
      </c>
      <c r="AC15" s="436">
        <v>238911.62400000001</v>
      </c>
      <c r="AD15" s="436">
        <v>73736.148000000001</v>
      </c>
      <c r="AE15" s="436">
        <v>34884.211000000003</v>
      </c>
      <c r="AF15" s="436">
        <v>34.018999999999998</v>
      </c>
      <c r="AG15" s="436">
        <v>6985.1329999999998</v>
      </c>
      <c r="AH15" s="436">
        <v>13.087</v>
      </c>
      <c r="AI15" s="436">
        <v>252.46299999999999</v>
      </c>
      <c r="AJ15" s="436">
        <v>7422.3489999999993</v>
      </c>
      <c r="AK15" s="437">
        <v>14959.076999999999</v>
      </c>
      <c r="AL15" s="326">
        <f t="shared" si="13"/>
        <v>90098.738000000129</v>
      </c>
      <c r="AM15" s="323">
        <f t="shared" si="14"/>
        <v>261590.31699999989</v>
      </c>
      <c r="AN15" s="328">
        <v>40983.649000000107</v>
      </c>
      <c r="AO15" s="328">
        <v>206994.47499999989</v>
      </c>
      <c r="AP15" s="328">
        <v>42976.810000000005</v>
      </c>
      <c r="AQ15" s="328">
        <v>30279.460999999999</v>
      </c>
      <c r="AR15" s="328">
        <v>39.637000000000008</v>
      </c>
      <c r="AS15" s="328">
        <v>7211.5599999999995</v>
      </c>
      <c r="AT15" s="328">
        <v>27.858000000000004</v>
      </c>
      <c r="AU15" s="328">
        <v>297.82599999999996</v>
      </c>
      <c r="AV15" s="328">
        <v>6070.7840000000106</v>
      </c>
      <c r="AW15" s="329">
        <v>16806.994999999999</v>
      </c>
      <c r="AX15" s="326">
        <f t="shared" si="41"/>
        <v>133631.90300000002</v>
      </c>
      <c r="AY15" s="323">
        <f t="shared" si="42"/>
        <v>247275.14899999989</v>
      </c>
      <c r="AZ15" s="371">
        <v>38296.299000000043</v>
      </c>
      <c r="BA15" s="371">
        <v>178927.6999999999</v>
      </c>
      <c r="BB15" s="371">
        <v>95294.099999999991</v>
      </c>
      <c r="BC15" s="371">
        <v>60503.532000000014</v>
      </c>
      <c r="BD15" s="371">
        <v>29.396999999999998</v>
      </c>
      <c r="BE15" s="371">
        <v>7317.4819999999982</v>
      </c>
      <c r="BF15" s="371">
        <v>8.5760000000000005</v>
      </c>
      <c r="BG15" s="371">
        <v>106.078</v>
      </c>
      <c r="BH15" s="371">
        <v>3.5309999999999997</v>
      </c>
      <c r="BI15" s="372">
        <v>420.35700000000003</v>
      </c>
      <c r="BJ15" s="326">
        <f t="shared" si="16"/>
        <v>91476.326923000015</v>
      </c>
      <c r="BK15" s="323">
        <f t="shared" si="17"/>
        <v>239239.41899999979</v>
      </c>
      <c r="BL15" s="323">
        <v>38427.067360000001</v>
      </c>
      <c r="BM15" s="323">
        <v>193426.62899999978</v>
      </c>
      <c r="BN15" s="323">
        <v>52945.645299000003</v>
      </c>
      <c r="BO15" s="323">
        <v>34494.458000000006</v>
      </c>
      <c r="BP15" s="323">
        <v>41.887064000000002</v>
      </c>
      <c r="BQ15" s="323">
        <v>10164.226000000001</v>
      </c>
      <c r="BR15" s="323">
        <v>57.838108999999996</v>
      </c>
      <c r="BS15" s="323">
        <v>786.94399999999996</v>
      </c>
      <c r="BT15" s="323">
        <v>3.8890909999999996</v>
      </c>
      <c r="BU15" s="324">
        <v>367.16200000000003</v>
      </c>
      <c r="BV15" s="319">
        <f t="shared" si="18"/>
        <v>144192</v>
      </c>
      <c r="BW15" s="320">
        <f t="shared" si="19"/>
        <v>238041</v>
      </c>
      <c r="BX15" s="321">
        <v>32473</v>
      </c>
      <c r="BY15" s="321">
        <v>174113</v>
      </c>
      <c r="BZ15" s="321">
        <v>111614</v>
      </c>
      <c r="CA15" s="321">
        <v>52839</v>
      </c>
      <c r="CB15" s="321">
        <v>60</v>
      </c>
      <c r="CC15" s="321">
        <v>10554</v>
      </c>
      <c r="CD15" s="321">
        <v>45</v>
      </c>
      <c r="CE15" s="325">
        <v>535</v>
      </c>
      <c r="CF15" s="319">
        <f t="shared" si="20"/>
        <v>111349.67200200002</v>
      </c>
      <c r="CG15" s="320">
        <f t="shared" si="21"/>
        <v>279505.53699999995</v>
      </c>
      <c r="CH15" s="323">
        <v>34442.592415000021</v>
      </c>
      <c r="CI15" s="323">
        <v>200476.38499999998</v>
      </c>
      <c r="CJ15" s="323">
        <v>76217.846931000007</v>
      </c>
      <c r="CK15" s="323">
        <v>65534.285999999993</v>
      </c>
      <c r="CL15" s="323">
        <v>93.945660000000103</v>
      </c>
      <c r="CM15" s="323">
        <v>8528.8370000000014</v>
      </c>
      <c r="CN15" s="323">
        <v>595.28699600000004</v>
      </c>
      <c r="CO15" s="324">
        <v>4966.0289999999986</v>
      </c>
      <c r="CP15" s="319">
        <f t="shared" si="22"/>
        <v>185366.04117400001</v>
      </c>
      <c r="CQ15" s="320">
        <f t="shared" si="23"/>
        <v>284677.11999999994</v>
      </c>
      <c r="CR15" s="323">
        <v>37849.59150200001</v>
      </c>
      <c r="CS15" s="323">
        <v>218356.52499999997</v>
      </c>
      <c r="CT15" s="323">
        <v>146615.66424200003</v>
      </c>
      <c r="CU15" s="323">
        <v>51519.739999999991</v>
      </c>
      <c r="CV15" s="323">
        <v>56.439807000000002</v>
      </c>
      <c r="CW15" s="323">
        <v>10135.896999999999</v>
      </c>
      <c r="CX15" s="323">
        <v>844.34562300000005</v>
      </c>
      <c r="CY15" s="324">
        <v>4664.9579999999996</v>
      </c>
      <c r="CZ15" s="319">
        <f t="shared" si="24"/>
        <v>228074.49623000002</v>
      </c>
      <c r="DA15" s="320">
        <f t="shared" si="25"/>
        <v>272835.47900000005</v>
      </c>
      <c r="DB15" s="323">
        <v>32198.242306</v>
      </c>
      <c r="DC15" s="323">
        <v>181940.98700000002</v>
      </c>
      <c r="DD15" s="323">
        <v>193639.25865</v>
      </c>
      <c r="DE15" s="323">
        <v>76153.01400000001</v>
      </c>
      <c r="DF15" s="323">
        <v>54.801111000000006</v>
      </c>
      <c r="DG15" s="323">
        <v>9822.9409999999898</v>
      </c>
      <c r="DH15" s="323">
        <v>2182.1941630000001</v>
      </c>
      <c r="DI15" s="324">
        <v>4918.5369999999994</v>
      </c>
      <c r="DJ15" s="319">
        <f t="shared" si="26"/>
        <v>137726.435</v>
      </c>
      <c r="DK15" s="320">
        <f t="shared" si="27"/>
        <v>346515.64199999999</v>
      </c>
      <c r="DL15" s="320">
        <v>43201.291000000005</v>
      </c>
      <c r="DM15" s="320">
        <v>223335.40599999999</v>
      </c>
      <c r="DN15" s="320">
        <v>94467.048999999999</v>
      </c>
      <c r="DO15" s="320">
        <v>100519.43500000001</v>
      </c>
      <c r="DP15" s="320">
        <v>48.587000000000003</v>
      </c>
      <c r="DQ15" s="320">
        <v>8803.6629999999986</v>
      </c>
      <c r="DR15" s="320">
        <v>9.5080000000000009</v>
      </c>
      <c r="DS15" s="322">
        <v>13857.137999999999</v>
      </c>
      <c r="DT15" s="451">
        <f t="shared" si="28"/>
        <v>1484646.9343290003</v>
      </c>
      <c r="DU15" s="436">
        <f t="shared" si="29"/>
        <v>3148029.4149999996</v>
      </c>
      <c r="DV15" s="436">
        <f t="shared" si="30"/>
        <v>453897.71258300025</v>
      </c>
      <c r="DW15" s="436">
        <f t="shared" si="31"/>
        <v>2364893.0619999995</v>
      </c>
      <c r="DX15" s="436">
        <f t="shared" si="32"/>
        <v>1003072.512122</v>
      </c>
      <c r="DY15" s="436">
        <f t="shared" si="33"/>
        <v>586253.04</v>
      </c>
      <c r="DZ15" s="436">
        <f t="shared" si="34"/>
        <v>534.40464200000008</v>
      </c>
      <c r="EA15" s="436">
        <f t="shared" si="35"/>
        <v>96957.818999999989</v>
      </c>
      <c r="EB15" s="436">
        <f t="shared" si="36"/>
        <v>142.81610900000001</v>
      </c>
      <c r="EC15" s="436">
        <f t="shared" si="37"/>
        <v>1840.9959999999999</v>
      </c>
      <c r="ED15" s="436">
        <f t="shared" si="38"/>
        <v>26999.488873000009</v>
      </c>
      <c r="EE15" s="437">
        <f t="shared" si="39"/>
        <v>98084.497999999992</v>
      </c>
      <c r="EF15" s="288"/>
    </row>
    <row r="16" spans="1:154" s="144" customFormat="1" x14ac:dyDescent="0.35">
      <c r="A16" s="335" t="s">
        <v>109</v>
      </c>
      <c r="B16" s="442">
        <f t="shared" si="7"/>
        <v>42840.546000000002</v>
      </c>
      <c r="C16" s="443">
        <f t="shared" si="8"/>
        <v>245050.80199999997</v>
      </c>
      <c r="D16" s="454">
        <v>30851.91</v>
      </c>
      <c r="E16" s="454">
        <v>176533.61799999999</v>
      </c>
      <c r="F16" s="454">
        <v>2113.5360000000005</v>
      </c>
      <c r="G16" s="454">
        <v>15064.737000000001</v>
      </c>
      <c r="H16" s="454">
        <v>14.805999999999997</v>
      </c>
      <c r="I16" s="454">
        <v>2575.078</v>
      </c>
      <c r="J16" s="454">
        <v>6774.6200000000008</v>
      </c>
      <c r="K16" s="454">
        <v>48490.411999999997</v>
      </c>
      <c r="L16" s="454">
        <v>3085.6739999999995</v>
      </c>
      <c r="M16" s="454">
        <v>2386.9569999999999</v>
      </c>
      <c r="N16" s="442">
        <f t="shared" si="9"/>
        <v>40076.800999999999</v>
      </c>
      <c r="O16" s="443">
        <f t="shared" si="10"/>
        <v>243528.05299999996</v>
      </c>
      <c r="P16" s="454">
        <v>29474.823999999997</v>
      </c>
      <c r="Q16" s="454">
        <v>179177.11899999995</v>
      </c>
      <c r="R16" s="454">
        <v>4427.5879999999997</v>
      </c>
      <c r="S16" s="454">
        <v>19995.888000000003</v>
      </c>
      <c r="T16" s="454">
        <v>11.746999999999998</v>
      </c>
      <c r="U16" s="454">
        <v>991.16099999999994</v>
      </c>
      <c r="V16" s="454">
        <v>5712.4050000000007</v>
      </c>
      <c r="W16" s="454">
        <v>40591.839</v>
      </c>
      <c r="X16" s="454">
        <v>450.23700000000008</v>
      </c>
      <c r="Y16" s="454">
        <v>2772.0459999999989</v>
      </c>
      <c r="Z16" s="451">
        <f t="shared" si="11"/>
        <v>39202.517</v>
      </c>
      <c r="AA16" s="436">
        <f t="shared" si="12"/>
        <v>204949.20499999999</v>
      </c>
      <c r="AB16" s="436">
        <v>30295.983</v>
      </c>
      <c r="AC16" s="436">
        <v>170205.64499999999</v>
      </c>
      <c r="AD16" s="436">
        <v>6024.8920000000007</v>
      </c>
      <c r="AE16" s="436">
        <v>19547.976999999999</v>
      </c>
      <c r="AF16" s="436">
        <v>24.093</v>
      </c>
      <c r="AG16" s="436">
        <v>1982.192</v>
      </c>
      <c r="AH16" s="436">
        <v>1528.4740000000002</v>
      </c>
      <c r="AI16" s="436">
        <v>11262.588</v>
      </c>
      <c r="AJ16" s="436">
        <v>1329.0749999999998</v>
      </c>
      <c r="AK16" s="437">
        <v>1950.8030000000001</v>
      </c>
      <c r="AL16" s="326">
        <f t="shared" si="13"/>
        <v>36058.818000000007</v>
      </c>
      <c r="AM16" s="323">
        <f t="shared" si="14"/>
        <v>186325.473</v>
      </c>
      <c r="AN16" s="328">
        <v>22184.978999999999</v>
      </c>
      <c r="AO16" s="328">
        <v>139953</v>
      </c>
      <c r="AP16" s="328">
        <v>10554.700999999999</v>
      </c>
      <c r="AQ16" s="328">
        <v>23372.374999999996</v>
      </c>
      <c r="AR16" s="328">
        <v>4.9009999999999998</v>
      </c>
      <c r="AS16" s="328">
        <v>334.48299999999995</v>
      </c>
      <c r="AT16" s="328">
        <v>3172.8179999999998</v>
      </c>
      <c r="AU16" s="328">
        <v>22022.023999999998</v>
      </c>
      <c r="AV16" s="328">
        <v>141.41899999999998</v>
      </c>
      <c r="AW16" s="329">
        <v>643.59100000000001</v>
      </c>
      <c r="AX16" s="326">
        <f t="shared" si="41"/>
        <v>28260.913000000008</v>
      </c>
      <c r="AY16" s="323">
        <f t="shared" si="42"/>
        <v>160975.32799999998</v>
      </c>
      <c r="AZ16" s="371">
        <v>21142.816000000006</v>
      </c>
      <c r="BA16" s="371">
        <v>123397.07599999999</v>
      </c>
      <c r="BB16" s="371">
        <v>4254.6899999999996</v>
      </c>
      <c r="BC16" s="371">
        <v>16781.206999999999</v>
      </c>
      <c r="BD16" s="371">
        <v>1.2220000000000002</v>
      </c>
      <c r="BE16" s="371">
        <v>367.90500000000003</v>
      </c>
      <c r="BF16" s="371">
        <v>2861.59</v>
      </c>
      <c r="BG16" s="371">
        <v>20375.540999999997</v>
      </c>
      <c r="BH16" s="371">
        <v>0.59499999999999997</v>
      </c>
      <c r="BI16" s="372">
        <v>53.598999999999997</v>
      </c>
      <c r="BJ16" s="326">
        <f t="shared" si="16"/>
        <v>23112.086372999998</v>
      </c>
      <c r="BK16" s="323">
        <f t="shared" si="17"/>
        <v>122609.156</v>
      </c>
      <c r="BL16" s="323">
        <v>18978.155417999998</v>
      </c>
      <c r="BM16" s="323">
        <v>95575.894</v>
      </c>
      <c r="BN16" s="323">
        <v>1512.7251000000001</v>
      </c>
      <c r="BO16" s="323">
        <v>6875.6189999999997</v>
      </c>
      <c r="BP16" s="323">
        <v>2.0318749999999999</v>
      </c>
      <c r="BQ16" s="323">
        <v>227.13</v>
      </c>
      <c r="BR16" s="323">
        <v>2617.7719999999999</v>
      </c>
      <c r="BS16" s="323">
        <v>19856.187999999998</v>
      </c>
      <c r="BT16" s="323">
        <v>1.40198</v>
      </c>
      <c r="BU16" s="324">
        <v>74.325000000000003</v>
      </c>
      <c r="BV16" s="319">
        <f t="shared" si="18"/>
        <v>21975</v>
      </c>
      <c r="BW16" s="320">
        <f t="shared" si="19"/>
        <v>119033</v>
      </c>
      <c r="BX16" s="321">
        <v>18703</v>
      </c>
      <c r="BY16" s="321">
        <v>102049</v>
      </c>
      <c r="BZ16" s="321">
        <v>1373</v>
      </c>
      <c r="CA16" s="321">
        <v>1762</v>
      </c>
      <c r="CB16" s="321">
        <v>2</v>
      </c>
      <c r="CC16" s="321">
        <v>82</v>
      </c>
      <c r="CD16" s="321">
        <v>1897</v>
      </c>
      <c r="CE16" s="325">
        <v>15140</v>
      </c>
      <c r="CF16" s="319">
        <f t="shared" si="20"/>
        <v>22859.150116999997</v>
      </c>
      <c r="CG16" s="320">
        <f t="shared" si="21"/>
        <v>109815.17300000001</v>
      </c>
      <c r="CH16" s="323">
        <v>15982.821872999999</v>
      </c>
      <c r="CI16" s="323">
        <v>89668.510000000009</v>
      </c>
      <c r="CJ16" s="323">
        <v>5031.1922000000004</v>
      </c>
      <c r="CK16" s="323">
        <v>7000.3029999999999</v>
      </c>
      <c r="CL16" s="323">
        <v>1.9051200000000001</v>
      </c>
      <c r="CM16" s="323">
        <v>129.54900000000001</v>
      </c>
      <c r="CN16" s="323">
        <v>1843.230924</v>
      </c>
      <c r="CO16" s="324">
        <v>13016.811</v>
      </c>
      <c r="CP16" s="319">
        <f t="shared" si="22"/>
        <v>22531.481613</v>
      </c>
      <c r="CQ16" s="320">
        <f t="shared" si="23"/>
        <v>106099.71</v>
      </c>
      <c r="CR16" s="323">
        <v>13913.559278000001</v>
      </c>
      <c r="CS16" s="323">
        <v>87564.109000000011</v>
      </c>
      <c r="CT16" s="323">
        <v>7355.8375999999998</v>
      </c>
      <c r="CU16" s="323">
        <v>9521.7170000000006</v>
      </c>
      <c r="CV16" s="323">
        <v>2.0567600000000001</v>
      </c>
      <c r="CW16" s="323">
        <v>56.866</v>
      </c>
      <c r="CX16" s="323">
        <v>1260.027975</v>
      </c>
      <c r="CY16" s="324">
        <v>8957.018</v>
      </c>
      <c r="CZ16" s="319">
        <f t="shared" si="24"/>
        <v>41759.537559999997</v>
      </c>
      <c r="DA16" s="320">
        <f t="shared" si="25"/>
        <v>101394.04599999999</v>
      </c>
      <c r="DB16" s="323">
        <v>16320.301890000001</v>
      </c>
      <c r="DC16" s="323">
        <v>83270.088000000003</v>
      </c>
      <c r="DD16" s="323">
        <v>24546.516</v>
      </c>
      <c r="DE16" s="323">
        <v>11530.184000000001</v>
      </c>
      <c r="DF16" s="323">
        <v>1.9891599999999998</v>
      </c>
      <c r="DG16" s="323">
        <v>118.181</v>
      </c>
      <c r="DH16" s="323">
        <v>890.73050999999998</v>
      </c>
      <c r="DI16" s="324">
        <v>6475.5929999999989</v>
      </c>
      <c r="DJ16" s="319">
        <f t="shared" si="26"/>
        <v>18403.990999999998</v>
      </c>
      <c r="DK16" s="320">
        <f t="shared" si="27"/>
        <v>87510.730999999985</v>
      </c>
      <c r="DL16" s="320">
        <v>14235.9</v>
      </c>
      <c r="DM16" s="320">
        <v>78845.534999999989</v>
      </c>
      <c r="DN16" s="320">
        <v>4158.3109999999997</v>
      </c>
      <c r="DO16" s="320">
        <v>5635.9570000000003</v>
      </c>
      <c r="DP16" s="320">
        <v>9.7799999999999994</v>
      </c>
      <c r="DQ16" s="320">
        <v>667.51</v>
      </c>
      <c r="DR16" s="320"/>
      <c r="DS16" s="322">
        <v>2361.7289999999998</v>
      </c>
      <c r="DT16" s="451">
        <f t="shared" si="28"/>
        <v>337080.841663</v>
      </c>
      <c r="DU16" s="436">
        <f t="shared" si="29"/>
        <v>1687290.6769999997</v>
      </c>
      <c r="DV16" s="436">
        <f t="shared" si="30"/>
        <v>232084.250459</v>
      </c>
      <c r="DW16" s="436">
        <f t="shared" si="31"/>
        <v>1326239.5939999998</v>
      </c>
      <c r="DX16" s="436">
        <f t="shared" si="32"/>
        <v>71352.988899999997</v>
      </c>
      <c r="DY16" s="436">
        <f t="shared" si="33"/>
        <v>137087.96400000001</v>
      </c>
      <c r="DZ16" s="436">
        <f t="shared" si="34"/>
        <v>76.531914999999998</v>
      </c>
      <c r="EA16" s="436">
        <f t="shared" si="35"/>
        <v>7532.0550000000003</v>
      </c>
      <c r="EB16" s="436">
        <f t="shared" si="36"/>
        <v>22667.679000000004</v>
      </c>
      <c r="EC16" s="436">
        <f t="shared" si="37"/>
        <v>162598.592</v>
      </c>
      <c r="ED16" s="436">
        <f t="shared" si="38"/>
        <v>10899.391388999999</v>
      </c>
      <c r="EE16" s="437">
        <f t="shared" si="39"/>
        <v>53832.471999999994</v>
      </c>
      <c r="EF16" s="288"/>
    </row>
    <row r="17" spans="1:136" s="144" customFormat="1" x14ac:dyDescent="0.35">
      <c r="A17" s="335" t="s">
        <v>110</v>
      </c>
      <c r="B17" s="442">
        <f t="shared" si="7"/>
        <v>12314.190000000002</v>
      </c>
      <c r="C17" s="443">
        <f t="shared" si="8"/>
        <v>80038.119999999981</v>
      </c>
      <c r="D17" s="454">
        <v>10970.170000000002</v>
      </c>
      <c r="E17" s="454">
        <v>76657.443999999989</v>
      </c>
      <c r="F17" s="454">
        <v>1099.7930000000001</v>
      </c>
      <c r="G17" s="454">
        <v>1026.328</v>
      </c>
      <c r="H17" s="454">
        <v>0.63700000000000012</v>
      </c>
      <c r="I17" s="454">
        <v>64.271999999999991</v>
      </c>
      <c r="J17" s="454">
        <v>1.929</v>
      </c>
      <c r="K17" s="454">
        <v>2.3039999999999998</v>
      </c>
      <c r="L17" s="454">
        <v>241.66100000000006</v>
      </c>
      <c r="M17" s="454">
        <v>2287.7719999999999</v>
      </c>
      <c r="N17" s="442">
        <f t="shared" si="9"/>
        <v>13960.184000000001</v>
      </c>
      <c r="O17" s="443">
        <f t="shared" si="10"/>
        <v>76315.849000000017</v>
      </c>
      <c r="P17" s="454">
        <v>12079.042000000001</v>
      </c>
      <c r="Q17" s="454">
        <v>72012.281000000017</v>
      </c>
      <c r="R17" s="454">
        <v>512.57800000000009</v>
      </c>
      <c r="S17" s="454">
        <v>828.75299999999993</v>
      </c>
      <c r="T17" s="454">
        <v>0.79600000000000004</v>
      </c>
      <c r="U17" s="454">
        <v>134.797</v>
      </c>
      <c r="V17" s="454">
        <v>2.3100000000000005</v>
      </c>
      <c r="W17" s="454">
        <v>313.92</v>
      </c>
      <c r="X17" s="454">
        <v>1365.4579999999999</v>
      </c>
      <c r="Y17" s="454">
        <v>3026.098</v>
      </c>
      <c r="Z17" s="451">
        <f t="shared" si="11"/>
        <v>9794.3849999999984</v>
      </c>
      <c r="AA17" s="436">
        <f t="shared" si="12"/>
        <v>59353.872000000003</v>
      </c>
      <c r="AB17" s="436">
        <v>8570.6699999999983</v>
      </c>
      <c r="AC17" s="436">
        <v>56116.557000000001</v>
      </c>
      <c r="AD17" s="436">
        <v>874.79500000000007</v>
      </c>
      <c r="AE17" s="436">
        <v>810.72799999999995</v>
      </c>
      <c r="AF17" s="436">
        <v>0.65400000000000003</v>
      </c>
      <c r="AG17" s="436">
        <v>107.337</v>
      </c>
      <c r="AH17" s="436">
        <v>109.773</v>
      </c>
      <c r="AI17" s="436">
        <v>822.38099999999997</v>
      </c>
      <c r="AJ17" s="436">
        <v>238.49299999999999</v>
      </c>
      <c r="AK17" s="437">
        <v>1496.8689999999999</v>
      </c>
      <c r="AL17" s="326">
        <f t="shared" si="13"/>
        <v>9302.2569999999996</v>
      </c>
      <c r="AM17" s="323">
        <f t="shared" si="14"/>
        <v>45295.627000000008</v>
      </c>
      <c r="AN17" s="328">
        <v>7501.6329999999998</v>
      </c>
      <c r="AO17" s="328">
        <v>43562.075000000004</v>
      </c>
      <c r="AP17" s="328">
        <v>806.67600000000004</v>
      </c>
      <c r="AQ17" s="328">
        <v>688.13300000000004</v>
      </c>
      <c r="AR17" s="328">
        <v>11.102</v>
      </c>
      <c r="AS17" s="328">
        <v>137.64400000000001</v>
      </c>
      <c r="AT17" s="328">
        <v>18.978000000000002</v>
      </c>
      <c r="AU17" s="328">
        <v>16.68</v>
      </c>
      <c r="AV17" s="328">
        <v>963.86800000000005</v>
      </c>
      <c r="AW17" s="329">
        <v>891.09500000000003</v>
      </c>
      <c r="AX17" s="326">
        <f t="shared" si="41"/>
        <v>9613.3509999999987</v>
      </c>
      <c r="AY17" s="323">
        <f t="shared" si="42"/>
        <v>43144.721000000012</v>
      </c>
      <c r="AZ17" s="371">
        <v>8646.4939999999988</v>
      </c>
      <c r="BA17" s="371">
        <v>42115.972000000009</v>
      </c>
      <c r="BB17" s="371">
        <v>933.65200000000004</v>
      </c>
      <c r="BC17" s="371">
        <v>847.98000000000013</v>
      </c>
      <c r="BD17" s="371">
        <v>33.205000000000005</v>
      </c>
      <c r="BE17" s="371">
        <v>180.76899999999998</v>
      </c>
      <c r="BF17" s="371">
        <v>0</v>
      </c>
      <c r="BG17" s="371">
        <v>0</v>
      </c>
      <c r="BH17" s="333"/>
      <c r="BI17" s="372"/>
      <c r="BJ17" s="326">
        <f t="shared" si="16"/>
        <v>9380.4386149999991</v>
      </c>
      <c r="BK17" s="323">
        <f t="shared" si="17"/>
        <v>41581.846999999994</v>
      </c>
      <c r="BL17" s="323">
        <v>8967.0219769999985</v>
      </c>
      <c r="BM17" s="323">
        <v>40930.333999999995</v>
      </c>
      <c r="BN17" s="323">
        <v>283.79296499999998</v>
      </c>
      <c r="BO17" s="323">
        <v>239.41699999999997</v>
      </c>
      <c r="BP17" s="323">
        <v>101.638381</v>
      </c>
      <c r="BQ17" s="323">
        <v>380.71199999999999</v>
      </c>
      <c r="BR17" s="323">
        <v>27.985292000000001</v>
      </c>
      <c r="BS17" s="323">
        <v>29.561</v>
      </c>
      <c r="BT17" s="333"/>
      <c r="BU17" s="324">
        <v>1.823</v>
      </c>
      <c r="BV17" s="319">
        <f t="shared" si="18"/>
        <v>7465</v>
      </c>
      <c r="BW17" s="320">
        <f t="shared" si="19"/>
        <v>35118</v>
      </c>
      <c r="BX17" s="321">
        <v>7111</v>
      </c>
      <c r="BY17" s="321">
        <v>34486</v>
      </c>
      <c r="BZ17" s="321">
        <v>229</v>
      </c>
      <c r="CA17" s="321">
        <v>201</v>
      </c>
      <c r="CB17" s="321">
        <v>78</v>
      </c>
      <c r="CC17" s="321">
        <v>296</v>
      </c>
      <c r="CD17" s="321">
        <v>47</v>
      </c>
      <c r="CE17" s="325">
        <v>135</v>
      </c>
      <c r="CF17" s="319">
        <f t="shared" si="20"/>
        <v>8012.1015579999994</v>
      </c>
      <c r="CG17" s="320">
        <f t="shared" si="21"/>
        <v>36069.865999999995</v>
      </c>
      <c r="CH17" s="323">
        <v>7809.4816549999996</v>
      </c>
      <c r="CI17" s="323">
        <v>35107.146999999997</v>
      </c>
      <c r="CJ17" s="323">
        <v>91.41</v>
      </c>
      <c r="CK17" s="323">
        <v>181.07999999999998</v>
      </c>
      <c r="CL17" s="323">
        <v>12.894440999999999</v>
      </c>
      <c r="CM17" s="323">
        <v>80.52</v>
      </c>
      <c r="CN17" s="323">
        <v>98.315461999999997</v>
      </c>
      <c r="CO17" s="324">
        <v>701.11900000000003</v>
      </c>
      <c r="CP17" s="319">
        <f t="shared" si="22"/>
        <v>10371.878314000001</v>
      </c>
      <c r="CQ17" s="320">
        <f t="shared" si="23"/>
        <v>29943.466999999993</v>
      </c>
      <c r="CR17" s="323">
        <v>10126.092776</v>
      </c>
      <c r="CS17" s="323">
        <v>29503.596999999994</v>
      </c>
      <c r="CT17" s="323">
        <v>64.513000000000005</v>
      </c>
      <c r="CU17" s="323">
        <v>65.584000000000003</v>
      </c>
      <c r="CV17" s="323">
        <v>0.12313800000000001</v>
      </c>
      <c r="CW17" s="323">
        <v>4.0520000000000005</v>
      </c>
      <c r="CX17" s="323">
        <v>181.14939999999999</v>
      </c>
      <c r="CY17" s="324">
        <v>370.23400000000004</v>
      </c>
      <c r="CZ17" s="319">
        <f t="shared" si="24"/>
        <v>5515.0127799999991</v>
      </c>
      <c r="DA17" s="320">
        <f t="shared" si="25"/>
        <v>24889.768999999997</v>
      </c>
      <c r="DB17" s="323">
        <v>5220.2574099999993</v>
      </c>
      <c r="DC17" s="323">
        <v>23420.150999999998</v>
      </c>
      <c r="DD17" s="323">
        <v>26.419170000000001</v>
      </c>
      <c r="DE17" s="323">
        <v>98.206999999999994</v>
      </c>
      <c r="DF17" s="323">
        <v>0.55184</v>
      </c>
      <c r="DG17" s="323">
        <v>60.487000000000002</v>
      </c>
      <c r="DH17" s="323">
        <v>267.78435999999999</v>
      </c>
      <c r="DI17" s="324">
        <v>1310.924</v>
      </c>
      <c r="DJ17" s="319">
        <f t="shared" si="26"/>
        <v>5020.1289999999999</v>
      </c>
      <c r="DK17" s="320">
        <f t="shared" si="27"/>
        <v>29480.104999999996</v>
      </c>
      <c r="DL17" s="320">
        <v>4986.1529999999993</v>
      </c>
      <c r="DM17" s="320">
        <v>27741.717999999997</v>
      </c>
      <c r="DN17" s="320">
        <v>27.381</v>
      </c>
      <c r="DO17" s="320">
        <v>44.017000000000003</v>
      </c>
      <c r="DP17" s="320">
        <v>6.5949999999999998</v>
      </c>
      <c r="DQ17" s="320">
        <v>1087.028</v>
      </c>
      <c r="DR17" s="320"/>
      <c r="DS17" s="322">
        <v>607.34199999999998</v>
      </c>
      <c r="DT17" s="451">
        <f t="shared" si="28"/>
        <v>100748.92726700002</v>
      </c>
      <c r="DU17" s="436">
        <f t="shared" si="29"/>
        <v>501231.24300000007</v>
      </c>
      <c r="DV17" s="436">
        <f t="shared" si="30"/>
        <v>91988.015818000014</v>
      </c>
      <c r="DW17" s="436">
        <f t="shared" si="31"/>
        <v>481653.27600000001</v>
      </c>
      <c r="DX17" s="436">
        <f t="shared" si="32"/>
        <v>4950.0101350000004</v>
      </c>
      <c r="DY17" s="436">
        <f t="shared" si="33"/>
        <v>5031.2270000000008</v>
      </c>
      <c r="DZ17" s="436">
        <f t="shared" si="34"/>
        <v>246.1968</v>
      </c>
      <c r="EA17" s="436">
        <f t="shared" si="35"/>
        <v>2533.6179999999999</v>
      </c>
      <c r="EB17" s="436">
        <f t="shared" si="36"/>
        <v>160.975292</v>
      </c>
      <c r="EC17" s="436">
        <f t="shared" si="37"/>
        <v>1184.846</v>
      </c>
      <c r="ED17" s="436">
        <f t="shared" si="38"/>
        <v>3403.7292219999999</v>
      </c>
      <c r="EE17" s="437">
        <f t="shared" si="39"/>
        <v>10828.276000000002</v>
      </c>
      <c r="EF17" s="288"/>
    </row>
    <row r="18" spans="1:136" s="144" customFormat="1" x14ac:dyDescent="0.35">
      <c r="A18" s="335" t="s">
        <v>78</v>
      </c>
      <c r="B18" s="442">
        <f t="shared" si="7"/>
        <v>19136176.926000003</v>
      </c>
      <c r="C18" s="443">
        <f t="shared" si="8"/>
        <v>23689608.019000009</v>
      </c>
      <c r="D18" s="454">
        <v>13696699.232000005</v>
      </c>
      <c r="E18" s="454">
        <v>19750076.517000008</v>
      </c>
      <c r="F18" s="454">
        <v>1827869.2359999996</v>
      </c>
      <c r="G18" s="454">
        <v>1054668.9099999999</v>
      </c>
      <c r="H18" s="454">
        <v>3944.7909999999997</v>
      </c>
      <c r="I18" s="454">
        <v>80792.446000000011</v>
      </c>
      <c r="J18" s="454">
        <v>258114.09400000001</v>
      </c>
      <c r="K18" s="454">
        <v>185751.04799999998</v>
      </c>
      <c r="L18" s="454">
        <v>3349549.5729999999</v>
      </c>
      <c r="M18" s="454">
        <v>2618319.0980000002</v>
      </c>
      <c r="N18" s="442">
        <f t="shared" si="9"/>
        <v>19608527.901000116</v>
      </c>
      <c r="O18" s="443">
        <f t="shared" si="10"/>
        <v>22452638.682000034</v>
      </c>
      <c r="P18" s="454">
        <v>13425813.067000112</v>
      </c>
      <c r="Q18" s="454">
        <v>18340719.09400003</v>
      </c>
      <c r="R18" s="454">
        <v>2018308.4799999995</v>
      </c>
      <c r="S18" s="454">
        <v>1042057.4960000002</v>
      </c>
      <c r="T18" s="454">
        <v>3115.1509999999953</v>
      </c>
      <c r="U18" s="454">
        <v>71395.21000000005</v>
      </c>
      <c r="V18" s="454">
        <v>273641.73999999993</v>
      </c>
      <c r="W18" s="454">
        <v>172480.85700000005</v>
      </c>
      <c r="X18" s="454">
        <v>3887649.4630000037</v>
      </c>
      <c r="Y18" s="454">
        <v>2825986.0250000004</v>
      </c>
      <c r="Z18" s="451">
        <f t="shared" si="11"/>
        <v>18861124.123000003</v>
      </c>
      <c r="AA18" s="436">
        <f t="shared" si="12"/>
        <v>20175985.598999999</v>
      </c>
      <c r="AB18" s="436">
        <v>12816959.514</v>
      </c>
      <c r="AC18" s="436">
        <v>16570817.787</v>
      </c>
      <c r="AD18" s="436">
        <v>1575214.5250000001</v>
      </c>
      <c r="AE18" s="436">
        <v>902216.48100000003</v>
      </c>
      <c r="AF18" s="436">
        <v>2224.8000000000002</v>
      </c>
      <c r="AG18" s="436">
        <v>64023.088000000003</v>
      </c>
      <c r="AH18" s="436">
        <v>615727.34400000004</v>
      </c>
      <c r="AI18" s="436">
        <v>183130.348</v>
      </c>
      <c r="AJ18" s="436">
        <v>3850997.94</v>
      </c>
      <c r="AK18" s="437">
        <v>2455797.895</v>
      </c>
      <c r="AL18" s="326">
        <f t="shared" si="13"/>
        <v>18634566.18400006</v>
      </c>
      <c r="AM18" s="323">
        <f t="shared" si="14"/>
        <v>19917057.236000016</v>
      </c>
      <c r="AN18" s="328">
        <v>12743348.519000059</v>
      </c>
      <c r="AO18" s="328">
        <v>15942631.682000019</v>
      </c>
      <c r="AP18" s="328">
        <v>1645923.9880000008</v>
      </c>
      <c r="AQ18" s="328">
        <v>1047526.645</v>
      </c>
      <c r="AR18" s="328">
        <v>1689.2819999999901</v>
      </c>
      <c r="AS18" s="328">
        <v>56234.538999999997</v>
      </c>
      <c r="AT18" s="328">
        <v>419624.38999999996</v>
      </c>
      <c r="AU18" s="328">
        <v>200820.21100000001</v>
      </c>
      <c r="AV18" s="328">
        <v>3823980.0050000004</v>
      </c>
      <c r="AW18" s="329">
        <v>2669844.159</v>
      </c>
      <c r="AX18" s="326">
        <f t="shared" si="41"/>
        <v>17386379.605000127</v>
      </c>
      <c r="AY18" s="323">
        <f t="shared" si="42"/>
        <v>17408279.506999973</v>
      </c>
      <c r="AZ18" s="371">
        <v>12910290.387000127</v>
      </c>
      <c r="BA18" s="371">
        <v>14982658.466999972</v>
      </c>
      <c r="BB18" s="371">
        <v>1837201.2390000001</v>
      </c>
      <c r="BC18" s="371">
        <v>1162592.3609999998</v>
      </c>
      <c r="BD18" s="371">
        <v>1277.0939999999973</v>
      </c>
      <c r="BE18" s="371">
        <v>52710.731000000014</v>
      </c>
      <c r="BF18" s="371">
        <v>378241.07299999997</v>
      </c>
      <c r="BG18" s="371">
        <v>208757.11700000014</v>
      </c>
      <c r="BH18" s="371">
        <v>2259369.8119999981</v>
      </c>
      <c r="BI18" s="372">
        <v>1001560.8310000002</v>
      </c>
      <c r="BJ18" s="326">
        <f t="shared" si="16"/>
        <v>16079098.77964001</v>
      </c>
      <c r="BK18" s="323">
        <f t="shared" si="17"/>
        <v>16799572.055000041</v>
      </c>
      <c r="BL18" s="323">
        <v>11153998.72014901</v>
      </c>
      <c r="BM18" s="323">
        <v>14389329.98000004</v>
      </c>
      <c r="BN18" s="323">
        <v>2510106.9146029986</v>
      </c>
      <c r="BO18" s="323">
        <v>1196388.3069999998</v>
      </c>
      <c r="BP18" s="323">
        <v>1312.9975260000001</v>
      </c>
      <c r="BQ18" s="323">
        <v>44380.887999999992</v>
      </c>
      <c r="BR18" s="323">
        <v>351352.19129900006</v>
      </c>
      <c r="BS18" s="323">
        <v>230710.85700000002</v>
      </c>
      <c r="BT18" s="323">
        <v>2062327.9560629998</v>
      </c>
      <c r="BU18" s="324">
        <v>938762.02300000004</v>
      </c>
      <c r="BV18" s="319">
        <f t="shared" si="18"/>
        <v>15144444</v>
      </c>
      <c r="BW18" s="320">
        <f t="shared" si="19"/>
        <v>16412148</v>
      </c>
      <c r="BX18" s="321">
        <v>10796797</v>
      </c>
      <c r="BY18" s="321">
        <v>13988321</v>
      </c>
      <c r="BZ18" s="321">
        <v>2456522</v>
      </c>
      <c r="CA18" s="321">
        <v>1364565</v>
      </c>
      <c r="CB18" s="321">
        <v>1437</v>
      </c>
      <c r="CC18" s="321">
        <v>47906</v>
      </c>
      <c r="CD18" s="321">
        <v>1889688</v>
      </c>
      <c r="CE18" s="325">
        <v>1011356</v>
      </c>
      <c r="CF18" s="319">
        <f t="shared" si="20"/>
        <v>14477917.960890029</v>
      </c>
      <c r="CG18" s="320">
        <f t="shared" si="21"/>
        <v>16314955.663999997</v>
      </c>
      <c r="CH18" s="323">
        <v>10463604.60210003</v>
      </c>
      <c r="CI18" s="323">
        <v>13816575.239999998</v>
      </c>
      <c r="CJ18" s="323">
        <v>2110643.9302079999</v>
      </c>
      <c r="CK18" s="323">
        <v>1301284.6719999991</v>
      </c>
      <c r="CL18" s="323">
        <v>1783.6604790000001</v>
      </c>
      <c r="CM18" s="323">
        <v>46360.623999999989</v>
      </c>
      <c r="CN18" s="323">
        <v>1901885.7681029995</v>
      </c>
      <c r="CO18" s="324">
        <v>1150735.128</v>
      </c>
      <c r="CP18" s="319">
        <f t="shared" si="22"/>
        <v>14315384.889262013</v>
      </c>
      <c r="CQ18" s="320">
        <f t="shared" si="23"/>
        <v>15542708.609999973</v>
      </c>
      <c r="CR18" s="323">
        <v>10393262.738396011</v>
      </c>
      <c r="CS18" s="323">
        <v>13593852.199999973</v>
      </c>
      <c r="CT18" s="323">
        <v>1554065.8703440011</v>
      </c>
      <c r="CU18" s="323">
        <v>727761.12600000005</v>
      </c>
      <c r="CV18" s="323">
        <v>3391.0575180000096</v>
      </c>
      <c r="CW18" s="323">
        <v>65443.055000000008</v>
      </c>
      <c r="CX18" s="323">
        <v>2364665.2230039993</v>
      </c>
      <c r="CY18" s="324">
        <v>1155652.2290000001</v>
      </c>
      <c r="CZ18" s="319">
        <f t="shared" si="24"/>
        <v>13214731.96538901</v>
      </c>
      <c r="DA18" s="320">
        <f t="shared" si="25"/>
        <v>14721651.477999955</v>
      </c>
      <c r="DB18" s="323">
        <v>9890558.7450140119</v>
      </c>
      <c r="DC18" s="323">
        <v>12751883.033999957</v>
      </c>
      <c r="DD18" s="323">
        <v>1118450.0204859998</v>
      </c>
      <c r="DE18" s="323">
        <v>514653.38099999999</v>
      </c>
      <c r="DF18" s="323">
        <v>1975.0014549999999</v>
      </c>
      <c r="DG18" s="323">
        <v>56417.483</v>
      </c>
      <c r="DH18" s="323">
        <v>2203748.1984339999</v>
      </c>
      <c r="DI18" s="324">
        <v>1398697.5799999996</v>
      </c>
      <c r="DJ18" s="319">
        <f t="shared" si="26"/>
        <v>13482671.761000028</v>
      </c>
      <c r="DK18" s="320">
        <f t="shared" si="27"/>
        <v>17695968.464000016</v>
      </c>
      <c r="DL18" s="320">
        <v>10040535.919000028</v>
      </c>
      <c r="DM18" s="320">
        <v>14415581.734000018</v>
      </c>
      <c r="DN18" s="320">
        <v>952696.64899999998</v>
      </c>
      <c r="DO18" s="320">
        <v>672107.51</v>
      </c>
      <c r="DP18" s="320">
        <v>2389.9310000000005</v>
      </c>
      <c r="DQ18" s="320">
        <v>53841.701000000015</v>
      </c>
      <c r="DR18" s="320">
        <v>2487049.2620000001</v>
      </c>
      <c r="DS18" s="322">
        <v>2554437.5190000013</v>
      </c>
      <c r="DT18" s="451">
        <f t="shared" si="28"/>
        <v>180341024.09518141</v>
      </c>
      <c r="DU18" s="436">
        <f t="shared" si="29"/>
        <v>201130573.31400001</v>
      </c>
      <c r="DV18" s="436">
        <f t="shared" si="30"/>
        <v>128331868.44365939</v>
      </c>
      <c r="DW18" s="436">
        <f t="shared" si="31"/>
        <v>168542446.73500001</v>
      </c>
      <c r="DX18" s="436">
        <f t="shared" si="32"/>
        <v>19607002.852641001</v>
      </c>
      <c r="DY18" s="436">
        <f t="shared" si="33"/>
        <v>10985821.888999999</v>
      </c>
      <c r="DZ18" s="436">
        <f t="shared" si="34"/>
        <v>24540.765977999996</v>
      </c>
      <c r="EA18" s="436">
        <f t="shared" si="35"/>
        <v>639505.76500000013</v>
      </c>
      <c r="EB18" s="436">
        <f t="shared" si="36"/>
        <v>2296700.8322990001</v>
      </c>
      <c r="EC18" s="436">
        <f t="shared" si="37"/>
        <v>1181650.4380000003</v>
      </c>
      <c r="ED18" s="436">
        <f t="shared" si="38"/>
        <v>30080911.200603999</v>
      </c>
      <c r="EE18" s="437">
        <f t="shared" si="39"/>
        <v>19781148.487000003</v>
      </c>
      <c r="EF18" s="288"/>
    </row>
    <row r="19" spans="1:136" s="144" customFormat="1" x14ac:dyDescent="0.35">
      <c r="A19" s="335" t="s">
        <v>111</v>
      </c>
      <c r="B19" s="442">
        <f t="shared" si="7"/>
        <v>32615.213000000007</v>
      </c>
      <c r="C19" s="443">
        <f t="shared" si="8"/>
        <v>30218.338</v>
      </c>
      <c r="D19" s="454">
        <v>14003.659000000001</v>
      </c>
      <c r="E19" s="454">
        <v>16091.499000000002</v>
      </c>
      <c r="F19" s="454">
        <v>17911.441000000003</v>
      </c>
      <c r="G19" s="454">
        <v>11193.146999999999</v>
      </c>
      <c r="H19" s="454">
        <v>0.93500000000000005</v>
      </c>
      <c r="I19" s="454">
        <v>30.427999999999997</v>
      </c>
      <c r="J19" s="454">
        <v>0.309</v>
      </c>
      <c r="K19" s="454">
        <v>87.610000000000014</v>
      </c>
      <c r="L19" s="454">
        <v>698.86900000000014</v>
      </c>
      <c r="M19" s="454">
        <v>2815.654</v>
      </c>
      <c r="N19" s="442">
        <f t="shared" si="9"/>
        <v>56786.516000000003</v>
      </c>
      <c r="O19" s="443">
        <f t="shared" si="10"/>
        <v>28739.071</v>
      </c>
      <c r="P19" s="454">
        <v>12858.202000000005</v>
      </c>
      <c r="Q19" s="454">
        <v>15621.798000000001</v>
      </c>
      <c r="R19" s="454">
        <v>41280.076999999997</v>
      </c>
      <c r="S19" s="454">
        <v>11517.822</v>
      </c>
      <c r="T19" s="454">
        <v>0.33200000000000007</v>
      </c>
      <c r="U19" s="454">
        <v>93.55</v>
      </c>
      <c r="V19" s="454">
        <v>5.2569999999999997</v>
      </c>
      <c r="W19" s="454">
        <v>18.28</v>
      </c>
      <c r="X19" s="454">
        <v>2642.6480000000001</v>
      </c>
      <c r="Y19" s="454">
        <v>1487.6210000000003</v>
      </c>
      <c r="Z19" s="451">
        <f t="shared" si="11"/>
        <v>22297.788</v>
      </c>
      <c r="AA19" s="436">
        <f t="shared" si="12"/>
        <v>24650.523000000001</v>
      </c>
      <c r="AB19" s="436">
        <v>14902.853999999999</v>
      </c>
      <c r="AC19" s="436">
        <v>19957.645</v>
      </c>
      <c r="AD19" s="436">
        <v>6385.6590000000006</v>
      </c>
      <c r="AE19" s="436">
        <v>3404.4479999999999</v>
      </c>
      <c r="AF19" s="334">
        <v>0.221</v>
      </c>
      <c r="AG19" s="436">
        <v>36.86</v>
      </c>
      <c r="AH19" s="436">
        <v>1.083</v>
      </c>
      <c r="AI19" s="436">
        <v>10.781000000000001</v>
      </c>
      <c r="AJ19" s="436">
        <v>1007.9709999999999</v>
      </c>
      <c r="AK19" s="437">
        <v>1240.789</v>
      </c>
      <c r="AL19" s="326">
        <f t="shared" si="13"/>
        <v>48131.053</v>
      </c>
      <c r="AM19" s="323">
        <f t="shared" si="14"/>
        <v>23163.926999999996</v>
      </c>
      <c r="AN19" s="328">
        <v>17936.928999999996</v>
      </c>
      <c r="AO19" s="328">
        <v>14753.330999999998</v>
      </c>
      <c r="AP19" s="328">
        <v>28974.286000000004</v>
      </c>
      <c r="AQ19" s="328">
        <v>6943.5519999999997</v>
      </c>
      <c r="AR19" s="334">
        <v>0.22999999999999998</v>
      </c>
      <c r="AS19" s="328">
        <v>25.012999999999998</v>
      </c>
      <c r="AT19" s="328">
        <v>26.783000000000001</v>
      </c>
      <c r="AU19" s="328">
        <v>19.776999999999997</v>
      </c>
      <c r="AV19" s="328">
        <v>1192.825</v>
      </c>
      <c r="AW19" s="329">
        <v>1422.2539999999999</v>
      </c>
      <c r="AX19" s="326">
        <f t="shared" si="41"/>
        <v>10201.691000000004</v>
      </c>
      <c r="AY19" s="323">
        <f t="shared" si="42"/>
        <v>13977.581999999999</v>
      </c>
      <c r="AZ19" s="371">
        <v>8544.3080000000045</v>
      </c>
      <c r="BA19" s="371">
        <v>12090.165999999997</v>
      </c>
      <c r="BB19" s="371">
        <v>1655.4930000000002</v>
      </c>
      <c r="BC19" s="371">
        <v>1822.019</v>
      </c>
      <c r="BD19" s="371"/>
      <c r="BE19" s="371">
        <v>14.492999999999999</v>
      </c>
      <c r="BF19" s="371">
        <v>1.8900000000000001</v>
      </c>
      <c r="BG19" s="371">
        <v>50.904000000000003</v>
      </c>
      <c r="BH19" s="333"/>
      <c r="BI19" s="372"/>
      <c r="BJ19" s="326">
        <f t="shared" si="16"/>
        <v>13462.749296</v>
      </c>
      <c r="BK19" s="323">
        <f t="shared" si="17"/>
        <v>27411.985999999997</v>
      </c>
      <c r="BL19" s="323">
        <v>8142.6547270000001</v>
      </c>
      <c r="BM19" s="323">
        <v>15056.040999999999</v>
      </c>
      <c r="BN19" s="323">
        <v>5293.3506040000002</v>
      </c>
      <c r="BO19" s="323">
        <v>2158.3899999999994</v>
      </c>
      <c r="BP19" s="323">
        <v>3.3999649999999999</v>
      </c>
      <c r="BQ19" s="323">
        <v>10138.252</v>
      </c>
      <c r="BR19" s="323">
        <v>23.344000000000001</v>
      </c>
      <c r="BS19" s="323">
        <v>50.520999999999994</v>
      </c>
      <c r="BT19" s="333"/>
      <c r="BU19" s="324">
        <v>8.782</v>
      </c>
      <c r="BV19" s="319">
        <f t="shared" si="18"/>
        <v>13990</v>
      </c>
      <c r="BW19" s="320">
        <f t="shared" si="19"/>
        <v>11903</v>
      </c>
      <c r="BX19" s="321">
        <v>7957</v>
      </c>
      <c r="BY19" s="321">
        <v>8928</v>
      </c>
      <c r="BZ19" s="321">
        <v>5690</v>
      </c>
      <c r="CA19" s="321">
        <v>2552</v>
      </c>
      <c r="CB19" s="321"/>
      <c r="CC19" s="321">
        <v>123</v>
      </c>
      <c r="CD19" s="321">
        <v>343</v>
      </c>
      <c r="CE19" s="325">
        <v>300</v>
      </c>
      <c r="CF19" s="319">
        <f t="shared" si="20"/>
        <v>12473.109807999999</v>
      </c>
      <c r="CG19" s="320">
        <f t="shared" si="21"/>
        <v>6815.4780000000001</v>
      </c>
      <c r="CH19" s="323">
        <v>2548.5085490000001</v>
      </c>
      <c r="CI19" s="323">
        <v>2975.884</v>
      </c>
      <c r="CJ19" s="323">
        <v>9820.0835000000006</v>
      </c>
      <c r="CK19" s="323">
        <v>3572.2760000000003</v>
      </c>
      <c r="CL19" s="337">
        <v>0.58375900000000003</v>
      </c>
      <c r="CM19" s="323">
        <v>147.25200000000001</v>
      </c>
      <c r="CN19" s="323">
        <v>103.934</v>
      </c>
      <c r="CO19" s="324">
        <v>120.066</v>
      </c>
      <c r="CP19" s="319">
        <f t="shared" si="22"/>
        <v>13325.284361</v>
      </c>
      <c r="CQ19" s="320">
        <f t="shared" si="23"/>
        <v>7622.2970000000014</v>
      </c>
      <c r="CR19" s="323">
        <v>2901.135276</v>
      </c>
      <c r="CS19" s="323">
        <v>3886.5000000000005</v>
      </c>
      <c r="CT19" s="323">
        <v>10395.396738000001</v>
      </c>
      <c r="CU19" s="323">
        <v>3633.03</v>
      </c>
      <c r="CV19" s="337">
        <v>0.24982699999999999</v>
      </c>
      <c r="CW19" s="323">
        <v>15.032999999999999</v>
      </c>
      <c r="CX19" s="323">
        <v>28.502520000000001</v>
      </c>
      <c r="CY19" s="324">
        <v>87.733999999999995</v>
      </c>
      <c r="CZ19" s="319">
        <f t="shared" si="24"/>
        <v>21901.71992</v>
      </c>
      <c r="DA19" s="320">
        <f t="shared" si="25"/>
        <v>9313.5499999999975</v>
      </c>
      <c r="DB19" s="323">
        <v>3049.5704000000001</v>
      </c>
      <c r="DC19" s="323">
        <v>5951.155999999999</v>
      </c>
      <c r="DD19" s="323">
        <v>18790.241419999998</v>
      </c>
      <c r="DE19" s="323">
        <v>3204.4949999999999</v>
      </c>
      <c r="DF19" s="337"/>
      <c r="DG19" s="323">
        <v>7.8010000000000002</v>
      </c>
      <c r="DH19" s="323">
        <v>61.90809999999999</v>
      </c>
      <c r="DI19" s="324">
        <v>150.09800000000001</v>
      </c>
      <c r="DJ19" s="319">
        <f t="shared" si="26"/>
        <v>28500.480000000003</v>
      </c>
      <c r="DK19" s="320">
        <f t="shared" si="27"/>
        <v>15508.555999999999</v>
      </c>
      <c r="DL19" s="320">
        <v>4343.2339999999995</v>
      </c>
      <c r="DM19" s="320">
        <v>9672.0639999999985</v>
      </c>
      <c r="DN19" s="320">
        <v>24157.246000000003</v>
      </c>
      <c r="DO19" s="320">
        <v>5455.0390000000007</v>
      </c>
      <c r="DP19" s="373"/>
      <c r="DQ19" s="320">
        <v>9.9509999999999987</v>
      </c>
      <c r="DR19" s="320"/>
      <c r="DS19" s="322">
        <v>371.50200000000007</v>
      </c>
      <c r="DT19" s="451">
        <f t="shared" si="28"/>
        <v>273685.60438500007</v>
      </c>
      <c r="DU19" s="436">
        <f t="shared" si="29"/>
        <v>199324.30799999999</v>
      </c>
      <c r="DV19" s="436">
        <f t="shared" si="30"/>
        <v>97188.054952000006</v>
      </c>
      <c r="DW19" s="436">
        <f t="shared" si="31"/>
        <v>124984.084</v>
      </c>
      <c r="DX19" s="436">
        <f t="shared" si="32"/>
        <v>170353.27426200002</v>
      </c>
      <c r="DY19" s="436">
        <f t="shared" si="33"/>
        <v>55456.217999999993</v>
      </c>
      <c r="DZ19" s="436">
        <f t="shared" si="34"/>
        <v>5.9515509999999994</v>
      </c>
      <c r="EA19" s="436">
        <f t="shared" si="35"/>
        <v>10641.632999999998</v>
      </c>
      <c r="EB19" s="436">
        <f t="shared" si="36"/>
        <v>58.665999999999997</v>
      </c>
      <c r="EC19" s="436">
        <f t="shared" si="37"/>
        <v>237.87300000000002</v>
      </c>
      <c r="ED19" s="436">
        <f t="shared" si="38"/>
        <v>6079.65762</v>
      </c>
      <c r="EE19" s="437">
        <f t="shared" si="39"/>
        <v>8004.5000000000009</v>
      </c>
      <c r="EF19" s="288"/>
    </row>
    <row r="20" spans="1:136" s="144" customFormat="1" x14ac:dyDescent="0.35">
      <c r="A20" s="335" t="s">
        <v>112</v>
      </c>
      <c r="B20" s="442">
        <f t="shared" si="7"/>
        <v>134706.34900000002</v>
      </c>
      <c r="C20" s="443">
        <f t="shared" si="8"/>
        <v>197497.69399999999</v>
      </c>
      <c r="D20" s="454">
        <v>64351.632000000027</v>
      </c>
      <c r="E20" s="454">
        <v>133928.19899999999</v>
      </c>
      <c r="F20" s="454">
        <v>65405.870999999992</v>
      </c>
      <c r="G20" s="454">
        <v>44747.958000000006</v>
      </c>
      <c r="H20" s="454">
        <v>95.653999999999996</v>
      </c>
      <c r="I20" s="454">
        <v>11549.692999999997</v>
      </c>
      <c r="J20" s="454">
        <v>1.819</v>
      </c>
      <c r="K20" s="454">
        <v>55.530999999999999</v>
      </c>
      <c r="L20" s="454">
        <v>4851.3730000000005</v>
      </c>
      <c r="M20" s="454">
        <v>7216.3129999999992</v>
      </c>
      <c r="N20" s="442">
        <f t="shared" si="9"/>
        <v>143960.07099999988</v>
      </c>
      <c r="O20" s="443">
        <f t="shared" si="10"/>
        <v>202223.10799999998</v>
      </c>
      <c r="P20" s="454">
        <v>65916.896999999895</v>
      </c>
      <c r="Q20" s="454">
        <v>128941.307</v>
      </c>
      <c r="R20" s="454">
        <v>70630.972999999998</v>
      </c>
      <c r="S20" s="454">
        <v>49909.883999999991</v>
      </c>
      <c r="T20" s="454">
        <v>104.99500000000003</v>
      </c>
      <c r="U20" s="454">
        <v>12783.250000000004</v>
      </c>
      <c r="V20" s="454">
        <v>0.24200000000000002</v>
      </c>
      <c r="W20" s="454">
        <v>24.286000000000001</v>
      </c>
      <c r="X20" s="454">
        <v>7306.9640000000009</v>
      </c>
      <c r="Y20" s="454">
        <v>10564.380999999996</v>
      </c>
      <c r="Z20" s="451">
        <f t="shared" si="11"/>
        <v>141319.943</v>
      </c>
      <c r="AA20" s="436">
        <f t="shared" si="12"/>
        <v>153810.11099999998</v>
      </c>
      <c r="AB20" s="436">
        <v>65200.759000000013</v>
      </c>
      <c r="AC20" s="436">
        <v>109277.806</v>
      </c>
      <c r="AD20" s="436">
        <v>69988.630999999994</v>
      </c>
      <c r="AE20" s="436">
        <v>30177.433000000001</v>
      </c>
      <c r="AF20" s="436">
        <v>55.837000000000003</v>
      </c>
      <c r="AG20" s="436">
        <v>1969.759</v>
      </c>
      <c r="AH20" s="436">
        <v>679.952</v>
      </c>
      <c r="AI20" s="436">
        <v>4528.7430000000004</v>
      </c>
      <c r="AJ20" s="436">
        <v>5394.7640000000001</v>
      </c>
      <c r="AK20" s="437">
        <v>7856.37</v>
      </c>
      <c r="AL20" s="326">
        <f t="shared" si="13"/>
        <v>144823.5</v>
      </c>
      <c r="AM20" s="323">
        <f t="shared" si="14"/>
        <v>165583.408</v>
      </c>
      <c r="AN20" s="328">
        <v>54756.156000000003</v>
      </c>
      <c r="AO20" s="328">
        <v>110837.16100000001</v>
      </c>
      <c r="AP20" s="328">
        <v>84070.971000000005</v>
      </c>
      <c r="AQ20" s="328">
        <v>42402.47</v>
      </c>
      <c r="AR20" s="328">
        <v>43.391999999999996</v>
      </c>
      <c r="AS20" s="328">
        <v>1695.2550000000001</v>
      </c>
      <c r="AT20" s="328">
        <v>548.86</v>
      </c>
      <c r="AU20" s="328">
        <v>4279.723</v>
      </c>
      <c r="AV20" s="328">
        <v>5404.1210000000001</v>
      </c>
      <c r="AW20" s="329">
        <v>6368.799</v>
      </c>
      <c r="AX20" s="326">
        <f t="shared" si="41"/>
        <v>157216.63900000005</v>
      </c>
      <c r="AY20" s="323">
        <f t="shared" si="42"/>
        <v>149960.86299999998</v>
      </c>
      <c r="AZ20" s="371">
        <v>47978.916000000056</v>
      </c>
      <c r="BA20" s="371">
        <v>99069.940999999963</v>
      </c>
      <c r="BB20" s="371">
        <v>108702.18199999999</v>
      </c>
      <c r="BC20" s="371">
        <v>43835.790000000015</v>
      </c>
      <c r="BD20" s="371">
        <v>39.106000000000009</v>
      </c>
      <c r="BE20" s="371">
        <v>2235.8449999999998</v>
      </c>
      <c r="BF20" s="371">
        <v>495.80499999999995</v>
      </c>
      <c r="BG20" s="371">
        <v>4569.1929999999993</v>
      </c>
      <c r="BH20" s="333">
        <v>0.63000000000000012</v>
      </c>
      <c r="BI20" s="372">
        <v>250.09399999999999</v>
      </c>
      <c r="BJ20" s="326">
        <f t="shared" si="16"/>
        <v>128755.00363700003</v>
      </c>
      <c r="BK20" s="323">
        <f t="shared" si="17"/>
        <v>126451.01399999997</v>
      </c>
      <c r="BL20" s="323">
        <v>30275.344087000012</v>
      </c>
      <c r="BM20" s="323">
        <v>71528.446999999986</v>
      </c>
      <c r="BN20" s="323">
        <v>98104.967912000007</v>
      </c>
      <c r="BO20" s="323">
        <v>49580.756999999998</v>
      </c>
      <c r="BP20" s="323">
        <v>29.822597999999999</v>
      </c>
      <c r="BQ20" s="323">
        <v>2084.04</v>
      </c>
      <c r="BR20" s="323">
        <v>344.86903999999998</v>
      </c>
      <c r="BS20" s="323">
        <v>2987.4229999999998</v>
      </c>
      <c r="BT20" s="333"/>
      <c r="BU20" s="324">
        <v>270.34700000000004</v>
      </c>
      <c r="BV20" s="319">
        <f t="shared" si="18"/>
        <v>129919</v>
      </c>
      <c r="BW20" s="320">
        <f t="shared" si="19"/>
        <v>137754</v>
      </c>
      <c r="BX20" s="321">
        <v>44817</v>
      </c>
      <c r="BY20" s="321">
        <v>92635</v>
      </c>
      <c r="BZ20" s="321">
        <v>84581</v>
      </c>
      <c r="CA20" s="321">
        <v>39804</v>
      </c>
      <c r="CB20" s="321">
        <v>207</v>
      </c>
      <c r="CC20" s="321">
        <v>2882</v>
      </c>
      <c r="CD20" s="321">
        <v>314</v>
      </c>
      <c r="CE20" s="325">
        <v>2433</v>
      </c>
      <c r="CF20" s="319">
        <f t="shared" si="20"/>
        <v>122590.14797000001</v>
      </c>
      <c r="CG20" s="320">
        <f t="shared" si="21"/>
        <v>130730.28200000001</v>
      </c>
      <c r="CH20" s="323">
        <v>34496.478842000011</v>
      </c>
      <c r="CI20" s="323">
        <v>80792.954000000012</v>
      </c>
      <c r="CJ20" s="323">
        <v>86918.327245000008</v>
      </c>
      <c r="CK20" s="323">
        <v>44401.328000000001</v>
      </c>
      <c r="CL20" s="323">
        <v>31.880268000000001</v>
      </c>
      <c r="CM20" s="323">
        <v>1860.2629999999999</v>
      </c>
      <c r="CN20" s="323">
        <v>1143.4616149999999</v>
      </c>
      <c r="CO20" s="324">
        <v>3675.7370000000001</v>
      </c>
      <c r="CP20" s="319">
        <f t="shared" si="22"/>
        <v>131659.86297099997</v>
      </c>
      <c r="CQ20" s="320">
        <f t="shared" si="23"/>
        <v>145456.79</v>
      </c>
      <c r="CR20" s="323">
        <v>36419.830503999983</v>
      </c>
      <c r="CS20" s="323">
        <v>92707.436000000002</v>
      </c>
      <c r="CT20" s="323">
        <v>94544.841332000011</v>
      </c>
      <c r="CU20" s="323">
        <v>47856.892000000007</v>
      </c>
      <c r="CV20" s="323">
        <v>127.51605499999999</v>
      </c>
      <c r="CW20" s="323">
        <v>2032.3919999999998</v>
      </c>
      <c r="CX20" s="323">
        <v>567.67507999999998</v>
      </c>
      <c r="CY20" s="324">
        <v>2860.07</v>
      </c>
      <c r="CZ20" s="319">
        <f t="shared" si="24"/>
        <v>136633.58595399998</v>
      </c>
      <c r="DA20" s="320">
        <f t="shared" si="25"/>
        <v>370604.89500000002</v>
      </c>
      <c r="DB20" s="323">
        <v>48818.232214000003</v>
      </c>
      <c r="DC20" s="323">
        <v>153442.57</v>
      </c>
      <c r="DD20" s="323">
        <v>86891.29555000001</v>
      </c>
      <c r="DE20" s="323">
        <v>209005.19799999997</v>
      </c>
      <c r="DF20" s="323">
        <v>194.65789999999998</v>
      </c>
      <c r="DG20" s="323">
        <v>3388.4430000000002</v>
      </c>
      <c r="DH20" s="323">
        <v>729.40028999999993</v>
      </c>
      <c r="DI20" s="324">
        <v>4768.6839999999993</v>
      </c>
      <c r="DJ20" s="319">
        <f t="shared" si="26"/>
        <v>108096.37100000003</v>
      </c>
      <c r="DK20" s="320">
        <f t="shared" si="27"/>
        <v>332890.30200000008</v>
      </c>
      <c r="DL20" s="320">
        <v>37009.968000000001</v>
      </c>
      <c r="DM20" s="320">
        <v>262687.91600000003</v>
      </c>
      <c r="DN20" s="320">
        <v>70268.196000000025</v>
      </c>
      <c r="DO20" s="320">
        <v>48270.755000000005</v>
      </c>
      <c r="DP20" s="320">
        <v>228.85700000000008</v>
      </c>
      <c r="DQ20" s="320">
        <v>6849.0190000000002</v>
      </c>
      <c r="DR20" s="320">
        <v>589.35</v>
      </c>
      <c r="DS20" s="322">
        <v>15082.611999999999</v>
      </c>
      <c r="DT20" s="451">
        <f t="shared" si="28"/>
        <v>1479680.4735320001</v>
      </c>
      <c r="DU20" s="436">
        <f t="shared" si="29"/>
        <v>2112962.4670000002</v>
      </c>
      <c r="DV20" s="436">
        <f t="shared" si="30"/>
        <v>530041.21364700003</v>
      </c>
      <c r="DW20" s="436">
        <f t="shared" si="31"/>
        <v>1335848.737</v>
      </c>
      <c r="DX20" s="436">
        <f t="shared" si="32"/>
        <v>920107.256039</v>
      </c>
      <c r="DY20" s="436">
        <f t="shared" si="33"/>
        <v>649992.46499999997</v>
      </c>
      <c r="DZ20" s="436">
        <f t="shared" si="34"/>
        <v>1158.7178210000002</v>
      </c>
      <c r="EA20" s="436">
        <f t="shared" si="35"/>
        <v>49329.959000000003</v>
      </c>
      <c r="EB20" s="436">
        <f t="shared" si="36"/>
        <v>2071.5470399999999</v>
      </c>
      <c r="EC20" s="436">
        <f t="shared" si="37"/>
        <v>16444.898999999998</v>
      </c>
      <c r="ED20" s="436">
        <f t="shared" si="38"/>
        <v>26301.738985000004</v>
      </c>
      <c r="EE20" s="437">
        <f t="shared" si="39"/>
        <v>61346.406999999999</v>
      </c>
      <c r="EF20" s="288"/>
    </row>
    <row r="21" spans="1:136" s="144" customFormat="1" x14ac:dyDescent="0.35">
      <c r="A21" s="335" t="s">
        <v>79</v>
      </c>
      <c r="B21" s="442">
        <f t="shared" si="7"/>
        <v>2890902.7049999996</v>
      </c>
      <c r="C21" s="443">
        <f t="shared" si="8"/>
        <v>5752540.0910000009</v>
      </c>
      <c r="D21" s="454">
        <v>1409899.1539999999</v>
      </c>
      <c r="E21" s="454">
        <v>4296745.9090000009</v>
      </c>
      <c r="F21" s="454">
        <v>1050127.5319999997</v>
      </c>
      <c r="G21" s="454">
        <v>338630.72000000003</v>
      </c>
      <c r="H21" s="454">
        <v>930.83</v>
      </c>
      <c r="I21" s="454">
        <v>452148.88900000002</v>
      </c>
      <c r="J21" s="454">
        <v>11874.337</v>
      </c>
      <c r="K21" s="454">
        <v>12305.213999999998</v>
      </c>
      <c r="L21" s="454">
        <v>418070.85199999984</v>
      </c>
      <c r="M21" s="454">
        <v>652709.35900000005</v>
      </c>
      <c r="N21" s="442">
        <f t="shared" si="9"/>
        <v>2714148.0589999845</v>
      </c>
      <c r="O21" s="443">
        <f t="shared" si="10"/>
        <v>5105078.3620000016</v>
      </c>
      <c r="P21" s="454">
        <v>1385203.5099999849</v>
      </c>
      <c r="Q21" s="454">
        <v>4033796.4360000021</v>
      </c>
      <c r="R21" s="454">
        <v>1022585.015</v>
      </c>
      <c r="S21" s="454">
        <v>321752.82199999999</v>
      </c>
      <c r="T21" s="454">
        <v>829.65699999999867</v>
      </c>
      <c r="U21" s="454">
        <v>281945.56100000016</v>
      </c>
      <c r="V21" s="454">
        <v>21308.657999999999</v>
      </c>
      <c r="W21" s="454">
        <v>17532.61</v>
      </c>
      <c r="X21" s="454">
        <v>284221.21899999969</v>
      </c>
      <c r="Y21" s="454">
        <v>450050.93299999973</v>
      </c>
      <c r="Z21" s="451">
        <f t="shared" si="11"/>
        <v>2555244.62</v>
      </c>
      <c r="AA21" s="436">
        <f t="shared" si="12"/>
        <v>4730112.8139999993</v>
      </c>
      <c r="AB21" s="436">
        <v>1336496.1579999998</v>
      </c>
      <c r="AC21" s="436">
        <v>3857750.7579999999</v>
      </c>
      <c r="AD21" s="436">
        <v>908658.99000000011</v>
      </c>
      <c r="AE21" s="436">
        <v>266966.22100000002</v>
      </c>
      <c r="AF21" s="436">
        <v>786.72799999999995</v>
      </c>
      <c r="AG21" s="436">
        <v>228611.13200000001</v>
      </c>
      <c r="AH21" s="436">
        <v>7008.3159999999998</v>
      </c>
      <c r="AI21" s="436">
        <v>8572.9490000000005</v>
      </c>
      <c r="AJ21" s="436">
        <v>302294.42800000001</v>
      </c>
      <c r="AK21" s="437">
        <v>368211.75400000002</v>
      </c>
      <c r="AL21" s="326">
        <f t="shared" si="13"/>
        <v>2651841.9049999928</v>
      </c>
      <c r="AM21" s="323">
        <f t="shared" si="14"/>
        <v>4459218.2200000025</v>
      </c>
      <c r="AN21" s="328">
        <v>1252716.1899999927</v>
      </c>
      <c r="AO21" s="328">
        <v>3556862.8540000021</v>
      </c>
      <c r="AP21" s="328">
        <v>1122390.5489999999</v>
      </c>
      <c r="AQ21" s="328">
        <v>360784.20599999995</v>
      </c>
      <c r="AR21" s="328">
        <v>644.71699999999896</v>
      </c>
      <c r="AS21" s="328">
        <v>197507.09400000001</v>
      </c>
      <c r="AT21" s="328">
        <v>16377.933999999999</v>
      </c>
      <c r="AU21" s="328">
        <v>11482.898999999999</v>
      </c>
      <c r="AV21" s="328">
        <v>259712.51500000001</v>
      </c>
      <c r="AW21" s="329">
        <v>332581.16699999996</v>
      </c>
      <c r="AX21" s="326">
        <f t="shared" si="41"/>
        <v>2404355.1249999888</v>
      </c>
      <c r="AY21" s="323">
        <f t="shared" si="42"/>
        <v>3856894.3860000027</v>
      </c>
      <c r="AZ21" s="371">
        <v>1157596.1709999889</v>
      </c>
      <c r="BA21" s="371">
        <v>3271706.4980000025</v>
      </c>
      <c r="BB21" s="371">
        <v>1236099.264</v>
      </c>
      <c r="BC21" s="371">
        <v>387422.99499999988</v>
      </c>
      <c r="BD21" s="371">
        <v>536.03399999999976</v>
      </c>
      <c r="BE21" s="371">
        <v>180943.01799999995</v>
      </c>
      <c r="BF21" s="371">
        <v>9987.1629999999968</v>
      </c>
      <c r="BG21" s="371">
        <v>10888.539000000004</v>
      </c>
      <c r="BH21" s="371">
        <v>136.49299999999999</v>
      </c>
      <c r="BI21" s="372">
        <v>5933.336000000003</v>
      </c>
      <c r="BJ21" s="326">
        <f t="shared" si="16"/>
        <v>2183770.184622997</v>
      </c>
      <c r="BK21" s="323">
        <f t="shared" si="17"/>
        <v>3610762.6800000025</v>
      </c>
      <c r="BL21" s="323">
        <v>1113421.1636399971</v>
      </c>
      <c r="BM21" s="323">
        <v>3122968.3270000028</v>
      </c>
      <c r="BN21" s="323">
        <v>1061732.3187739998</v>
      </c>
      <c r="BO21" s="323">
        <v>341053.59600000002</v>
      </c>
      <c r="BP21" s="323">
        <v>739.1912490000002</v>
      </c>
      <c r="BQ21" s="323">
        <v>133278.34899999999</v>
      </c>
      <c r="BR21" s="323">
        <v>7809.1069210000005</v>
      </c>
      <c r="BS21" s="323">
        <v>8161.5710000000008</v>
      </c>
      <c r="BT21" s="323">
        <v>68.404039000000012</v>
      </c>
      <c r="BU21" s="324">
        <v>5300.8369999999995</v>
      </c>
      <c r="BV21" s="319">
        <f t="shared" si="18"/>
        <v>2219430</v>
      </c>
      <c r="BW21" s="320">
        <f t="shared" si="19"/>
        <v>3524760</v>
      </c>
      <c r="BX21" s="321">
        <v>1134320</v>
      </c>
      <c r="BY21" s="321">
        <v>3009526</v>
      </c>
      <c r="BZ21" s="321">
        <v>1074066</v>
      </c>
      <c r="CA21" s="321">
        <v>333487</v>
      </c>
      <c r="CB21" s="321">
        <v>980</v>
      </c>
      <c r="CC21" s="321">
        <v>111656</v>
      </c>
      <c r="CD21" s="321">
        <v>10064</v>
      </c>
      <c r="CE21" s="325">
        <v>70091</v>
      </c>
      <c r="CF21" s="319">
        <f t="shared" si="20"/>
        <v>2128461.0225380003</v>
      </c>
      <c r="CG21" s="320">
        <f t="shared" si="21"/>
        <v>3625937.8360000015</v>
      </c>
      <c r="CH21" s="323">
        <v>1133916.2240730003</v>
      </c>
      <c r="CI21" s="323">
        <v>3159127.6290000016</v>
      </c>
      <c r="CJ21" s="323">
        <v>962858.43151999998</v>
      </c>
      <c r="CK21" s="323">
        <v>306397.01800000004</v>
      </c>
      <c r="CL21" s="323">
        <v>843.20052699999997</v>
      </c>
      <c r="CM21" s="323">
        <v>109993.681</v>
      </c>
      <c r="CN21" s="323">
        <v>30843.166418000012</v>
      </c>
      <c r="CO21" s="324">
        <v>50419.508000000002</v>
      </c>
      <c r="CP21" s="319">
        <f t="shared" si="22"/>
        <v>2681438.8333369996</v>
      </c>
      <c r="CQ21" s="320">
        <f t="shared" si="23"/>
        <v>3768961.2630000012</v>
      </c>
      <c r="CR21" s="323">
        <v>1227615.1505509997</v>
      </c>
      <c r="CS21" s="323">
        <v>3250314.2850000011</v>
      </c>
      <c r="CT21" s="323">
        <v>1416659.1491080001</v>
      </c>
      <c r="CU21" s="323">
        <v>336214.17</v>
      </c>
      <c r="CV21" s="323">
        <v>780.26272099999892</v>
      </c>
      <c r="CW21" s="323">
        <v>108513.05099999998</v>
      </c>
      <c r="CX21" s="323">
        <v>36384.270957000008</v>
      </c>
      <c r="CY21" s="324">
        <v>73919.757000000012</v>
      </c>
      <c r="CZ21" s="319">
        <f t="shared" si="24"/>
        <v>2806858.1780669992</v>
      </c>
      <c r="DA21" s="320">
        <f t="shared" si="25"/>
        <v>3928186.2539999885</v>
      </c>
      <c r="DB21" s="323">
        <v>1279701.5397849991</v>
      </c>
      <c r="DC21" s="323">
        <v>3208321.6579999891</v>
      </c>
      <c r="DD21" s="323">
        <v>1477035.55155</v>
      </c>
      <c r="DE21" s="323">
        <v>333952.60700000002</v>
      </c>
      <c r="DF21" s="323">
        <v>968.54670699999917</v>
      </c>
      <c r="DG21" s="323">
        <v>187478.59</v>
      </c>
      <c r="DH21" s="323">
        <v>49152.540025000002</v>
      </c>
      <c r="DI21" s="324">
        <v>198433.39899999995</v>
      </c>
      <c r="DJ21" s="319">
        <f t="shared" si="26"/>
        <v>2345631.4029999999</v>
      </c>
      <c r="DK21" s="320">
        <f t="shared" si="27"/>
        <v>4885668.2669999963</v>
      </c>
      <c r="DL21" s="320">
        <v>1314433.78</v>
      </c>
      <c r="DM21" s="320">
        <v>3578700.6979999961</v>
      </c>
      <c r="DN21" s="320">
        <v>1002268.388</v>
      </c>
      <c r="DO21" s="320">
        <v>686243.60800000001</v>
      </c>
      <c r="DP21" s="320">
        <v>704.90799999999797</v>
      </c>
      <c r="DQ21" s="320">
        <v>155692.065</v>
      </c>
      <c r="DR21" s="320">
        <v>28224.326999999997</v>
      </c>
      <c r="DS21" s="322">
        <v>465031.89600000007</v>
      </c>
      <c r="DT21" s="451">
        <f t="shared" si="28"/>
        <v>27582082.035564959</v>
      </c>
      <c r="DU21" s="436">
        <f t="shared" si="29"/>
        <v>47248120.173</v>
      </c>
      <c r="DV21" s="436">
        <f t="shared" si="30"/>
        <v>13745319.041048963</v>
      </c>
      <c r="DW21" s="436">
        <f t="shared" si="31"/>
        <v>38345821.052000001</v>
      </c>
      <c r="DX21" s="436">
        <f t="shared" si="32"/>
        <v>12334481.188951999</v>
      </c>
      <c r="DY21" s="436">
        <f t="shared" si="33"/>
        <v>4012904.963</v>
      </c>
      <c r="DZ21" s="436">
        <f t="shared" si="34"/>
        <v>8744.0752039999952</v>
      </c>
      <c r="EA21" s="436">
        <f t="shared" si="35"/>
        <v>2147767.4300000002</v>
      </c>
      <c r="EB21" s="436">
        <f t="shared" si="36"/>
        <v>74365.514920999995</v>
      </c>
      <c r="EC21" s="436">
        <f t="shared" si="37"/>
        <v>68943.782000000007</v>
      </c>
      <c r="ED21" s="436">
        <f t="shared" si="38"/>
        <v>1419172.2154389997</v>
      </c>
      <c r="EE21" s="437">
        <f t="shared" si="39"/>
        <v>2672682.9459999995</v>
      </c>
      <c r="EF21" s="288"/>
    </row>
    <row r="22" spans="1:136" s="144" customFormat="1" x14ac:dyDescent="0.35">
      <c r="A22" s="335" t="s">
        <v>113</v>
      </c>
      <c r="B22" s="442">
        <f t="shared" si="7"/>
        <v>52918.439000000013</v>
      </c>
      <c r="C22" s="443">
        <f t="shared" si="8"/>
        <v>170119.37299999999</v>
      </c>
      <c r="D22" s="454">
        <v>31809.631000000005</v>
      </c>
      <c r="E22" s="454">
        <v>140786.25099999999</v>
      </c>
      <c r="F22" s="454">
        <v>14396.236000000003</v>
      </c>
      <c r="G22" s="454">
        <v>18369.001999999997</v>
      </c>
      <c r="H22" s="454">
        <v>12.449</v>
      </c>
      <c r="I22" s="454">
        <v>193.01900000000001</v>
      </c>
      <c r="J22" s="454">
        <v>126.23099999999998</v>
      </c>
      <c r="K22" s="454">
        <v>527.56900000000007</v>
      </c>
      <c r="L22" s="454">
        <v>6573.8920000000035</v>
      </c>
      <c r="M22" s="454">
        <v>10243.531999999997</v>
      </c>
      <c r="N22" s="442">
        <f t="shared" si="9"/>
        <v>38727.56700000001</v>
      </c>
      <c r="O22" s="443">
        <f t="shared" si="10"/>
        <v>131672.57</v>
      </c>
      <c r="P22" s="454">
        <v>25509.90700000001</v>
      </c>
      <c r="Q22" s="454">
        <v>103953.644</v>
      </c>
      <c r="R22" s="454">
        <v>10922.213999999996</v>
      </c>
      <c r="S22" s="454">
        <v>17211.958000000002</v>
      </c>
      <c r="T22" s="454">
        <v>2.2710000000000004</v>
      </c>
      <c r="U22" s="454">
        <v>384.00099999999992</v>
      </c>
      <c r="V22" s="454">
        <v>18.416999999999998</v>
      </c>
      <c r="W22" s="454">
        <v>129.833</v>
      </c>
      <c r="X22" s="454">
        <v>2274.7580000000003</v>
      </c>
      <c r="Y22" s="454">
        <v>9993.1340000000037</v>
      </c>
      <c r="Z22" s="451">
        <f t="shared" si="11"/>
        <v>48248.281999999999</v>
      </c>
      <c r="AA22" s="436">
        <f t="shared" si="12"/>
        <v>146133.986</v>
      </c>
      <c r="AB22" s="436">
        <v>25213.353999999999</v>
      </c>
      <c r="AC22" s="436">
        <v>111344.379</v>
      </c>
      <c r="AD22" s="436">
        <v>20355.543000000001</v>
      </c>
      <c r="AE22" s="436">
        <v>22130.264999999999</v>
      </c>
      <c r="AF22" s="436">
        <v>12.123999999999999</v>
      </c>
      <c r="AG22" s="436">
        <v>548.32799999999997</v>
      </c>
      <c r="AH22" s="436">
        <v>10.119</v>
      </c>
      <c r="AI22" s="436">
        <v>146.571</v>
      </c>
      <c r="AJ22" s="436">
        <v>2657.1419999999998</v>
      </c>
      <c r="AK22" s="437">
        <v>11964.442999999999</v>
      </c>
      <c r="AL22" s="326">
        <f t="shared" si="13"/>
        <v>53915.440999999999</v>
      </c>
      <c r="AM22" s="323">
        <f t="shared" si="14"/>
        <v>126468.70900000002</v>
      </c>
      <c r="AN22" s="328">
        <v>29147.058000000012</v>
      </c>
      <c r="AO22" s="328">
        <v>97225.788000000015</v>
      </c>
      <c r="AP22" s="328">
        <v>22350.954999999998</v>
      </c>
      <c r="AQ22" s="328">
        <v>22239.955000000002</v>
      </c>
      <c r="AR22" s="328">
        <v>19.164000000000001</v>
      </c>
      <c r="AS22" s="328">
        <v>184.922</v>
      </c>
      <c r="AT22" s="328">
        <v>4.3000000000000003E-2</v>
      </c>
      <c r="AU22" s="328">
        <v>2.1430000000000002</v>
      </c>
      <c r="AV22" s="328">
        <v>2398.221</v>
      </c>
      <c r="AW22" s="329">
        <v>6815.9009999999998</v>
      </c>
      <c r="AX22" s="326">
        <f t="shared" si="41"/>
        <v>60815.624000000011</v>
      </c>
      <c r="AY22" s="323">
        <f t="shared" si="42"/>
        <v>107567.62899999997</v>
      </c>
      <c r="AZ22" s="371">
        <v>25030.056000000011</v>
      </c>
      <c r="BA22" s="371">
        <v>86768.850999999995</v>
      </c>
      <c r="BB22" s="371">
        <v>35780.51</v>
      </c>
      <c r="BC22" s="371">
        <v>20626.027999999998</v>
      </c>
      <c r="BD22" s="371">
        <v>1.8199999999999974</v>
      </c>
      <c r="BE22" s="371">
        <v>92.677000000000007</v>
      </c>
      <c r="BF22" s="371">
        <v>3.238</v>
      </c>
      <c r="BG22" s="371">
        <v>75.715000000000003</v>
      </c>
      <c r="BH22" s="333"/>
      <c r="BI22" s="372">
        <v>4.3580000000000005</v>
      </c>
      <c r="BJ22" s="326">
        <f t="shared" si="16"/>
        <v>56119.378949999998</v>
      </c>
      <c r="BK22" s="323">
        <f t="shared" si="17"/>
        <v>115549.96799999999</v>
      </c>
      <c r="BL22" s="323">
        <v>28370.502122999998</v>
      </c>
      <c r="BM22" s="323">
        <v>82290.337</v>
      </c>
      <c r="BN22" s="323">
        <v>27720.691440000002</v>
      </c>
      <c r="BO22" s="323">
        <v>32801.650999999998</v>
      </c>
      <c r="BP22" s="323">
        <v>6.7451370000000006</v>
      </c>
      <c r="BQ22" s="323">
        <v>223.37899999999999</v>
      </c>
      <c r="BR22" s="323">
        <v>21.440249999999999</v>
      </c>
      <c r="BS22" s="323">
        <v>227.71799999999999</v>
      </c>
      <c r="BT22" s="333"/>
      <c r="BU22" s="324">
        <v>6.883</v>
      </c>
      <c r="BV22" s="319">
        <f t="shared" si="18"/>
        <v>49347</v>
      </c>
      <c r="BW22" s="320">
        <f t="shared" si="19"/>
        <v>109773</v>
      </c>
      <c r="BX22" s="321">
        <v>32368</v>
      </c>
      <c r="BY22" s="321">
        <v>87007</v>
      </c>
      <c r="BZ22" s="321">
        <v>16955</v>
      </c>
      <c r="CA22" s="321">
        <v>22512</v>
      </c>
      <c r="CB22" s="321">
        <v>22</v>
      </c>
      <c r="CC22" s="321">
        <v>200</v>
      </c>
      <c r="CD22" s="321">
        <v>2</v>
      </c>
      <c r="CE22" s="325">
        <v>54</v>
      </c>
      <c r="CF22" s="319">
        <f t="shared" si="20"/>
        <v>48118.551899000013</v>
      </c>
      <c r="CG22" s="320">
        <f t="shared" si="21"/>
        <v>111435.443</v>
      </c>
      <c r="CH22" s="323">
        <v>35457.170662000011</v>
      </c>
      <c r="CI22" s="323">
        <v>85818.131000000008</v>
      </c>
      <c r="CJ22" s="323">
        <v>12207.657177000001</v>
      </c>
      <c r="CK22" s="323">
        <v>23240.839</v>
      </c>
      <c r="CL22" s="323">
        <v>9.0088950000000008</v>
      </c>
      <c r="CM22" s="323">
        <v>1101.2220000000002</v>
      </c>
      <c r="CN22" s="323">
        <v>444.71516500000001</v>
      </c>
      <c r="CO22" s="324">
        <v>1275.251</v>
      </c>
      <c r="CP22" s="319">
        <f t="shared" si="22"/>
        <v>34480.605930999998</v>
      </c>
      <c r="CQ22" s="320">
        <f t="shared" si="23"/>
        <v>88064.097999999984</v>
      </c>
      <c r="CR22" s="323">
        <v>24045.460641000009</v>
      </c>
      <c r="CS22" s="323">
        <v>67553.130999999994</v>
      </c>
      <c r="CT22" s="323">
        <v>10019.403906</v>
      </c>
      <c r="CU22" s="323">
        <v>17135.008999999995</v>
      </c>
      <c r="CV22" s="323">
        <v>16.076999000000001</v>
      </c>
      <c r="CW22" s="323">
        <v>1876.723</v>
      </c>
      <c r="CX22" s="323">
        <v>399.66438500000004</v>
      </c>
      <c r="CY22" s="324">
        <v>1499.2350000000001</v>
      </c>
      <c r="CZ22" s="319">
        <f t="shared" si="24"/>
        <v>77715.946029999992</v>
      </c>
      <c r="DA22" s="320">
        <f t="shared" si="25"/>
        <v>95622.275999999998</v>
      </c>
      <c r="DB22" s="323">
        <v>23245.94949000001</v>
      </c>
      <c r="DC22" s="323">
        <v>60784.257999999994</v>
      </c>
      <c r="DD22" s="323">
        <v>54098.964379999998</v>
      </c>
      <c r="DE22" s="323">
        <v>31766.259000000002</v>
      </c>
      <c r="DF22" s="323">
        <v>24.287290000000002</v>
      </c>
      <c r="DG22" s="323">
        <v>1854.3610000000001</v>
      </c>
      <c r="DH22" s="323">
        <v>346.74487000000005</v>
      </c>
      <c r="DI22" s="324">
        <v>1217.3980000000001</v>
      </c>
      <c r="DJ22" s="319">
        <f t="shared" si="26"/>
        <v>47865.142000000007</v>
      </c>
      <c r="DK22" s="320">
        <f t="shared" si="27"/>
        <v>105780.76700000002</v>
      </c>
      <c r="DL22" s="320">
        <v>26465.098000000002</v>
      </c>
      <c r="DM22" s="320">
        <v>64509.111000000004</v>
      </c>
      <c r="DN22" s="320">
        <v>21386.531999999999</v>
      </c>
      <c r="DO22" s="320">
        <v>35689.025000000009</v>
      </c>
      <c r="DP22" s="320">
        <v>12.94</v>
      </c>
      <c r="DQ22" s="320">
        <v>1566.83</v>
      </c>
      <c r="DR22" s="320">
        <v>0.57200000000000006</v>
      </c>
      <c r="DS22" s="322">
        <v>4015.8009999999999</v>
      </c>
      <c r="DT22" s="451">
        <f t="shared" si="28"/>
        <v>568271.97781000019</v>
      </c>
      <c r="DU22" s="436">
        <f t="shared" si="29"/>
        <v>1308187.8190000004</v>
      </c>
      <c r="DV22" s="436">
        <f t="shared" si="30"/>
        <v>306662.18691600009</v>
      </c>
      <c r="DW22" s="436">
        <f t="shared" si="31"/>
        <v>988040.88100000017</v>
      </c>
      <c r="DX22" s="436">
        <f t="shared" si="32"/>
        <v>246193.70690300001</v>
      </c>
      <c r="DY22" s="436">
        <f t="shared" si="33"/>
        <v>263721.99099999998</v>
      </c>
      <c r="DZ22" s="436">
        <f t="shared" si="34"/>
        <v>138.88632100000001</v>
      </c>
      <c r="EA22" s="436">
        <f t="shared" si="35"/>
        <v>8225.4619999999995</v>
      </c>
      <c r="EB22" s="436">
        <f t="shared" si="36"/>
        <v>179.48824999999999</v>
      </c>
      <c r="EC22" s="436">
        <f t="shared" si="37"/>
        <v>1109.549</v>
      </c>
      <c r="ED22" s="436">
        <f t="shared" si="38"/>
        <v>15097.709420000003</v>
      </c>
      <c r="EE22" s="437">
        <f t="shared" si="39"/>
        <v>47089.936000000002</v>
      </c>
      <c r="EF22" s="288"/>
    </row>
    <row r="23" spans="1:136" s="144" customFormat="1" x14ac:dyDescent="0.35">
      <c r="A23" s="335" t="s">
        <v>114</v>
      </c>
      <c r="B23" s="442">
        <f t="shared" si="7"/>
        <v>55847.628999999994</v>
      </c>
      <c r="C23" s="443">
        <f t="shared" si="8"/>
        <v>458674.14499999984</v>
      </c>
      <c r="D23" s="454">
        <v>44025.115999999995</v>
      </c>
      <c r="E23" s="454">
        <v>396565.92299999989</v>
      </c>
      <c r="F23" s="454">
        <v>10709.242</v>
      </c>
      <c r="G23" s="454">
        <v>36984.771999999997</v>
      </c>
      <c r="H23" s="454">
        <v>48.378999999999998</v>
      </c>
      <c r="I23" s="454">
        <v>12353.746000000001</v>
      </c>
      <c r="J23" s="454">
        <v>1.339</v>
      </c>
      <c r="K23" s="454">
        <v>33.445999999999998</v>
      </c>
      <c r="L23" s="454">
        <v>1063.5530000000001</v>
      </c>
      <c r="M23" s="454">
        <v>12736.257999999998</v>
      </c>
      <c r="N23" s="442">
        <f t="shared" si="9"/>
        <v>47281.097999999991</v>
      </c>
      <c r="O23" s="443">
        <f t="shared" si="10"/>
        <v>391519.37299999991</v>
      </c>
      <c r="P23" s="454">
        <v>36861.243999999999</v>
      </c>
      <c r="Q23" s="454">
        <v>330632.49699999992</v>
      </c>
      <c r="R23" s="454">
        <v>9370.2350000000006</v>
      </c>
      <c r="S23" s="454">
        <v>34528.26</v>
      </c>
      <c r="T23" s="454">
        <v>42.466999999999999</v>
      </c>
      <c r="U23" s="454">
        <v>13246.619000000001</v>
      </c>
      <c r="V23" s="454">
        <v>3.306</v>
      </c>
      <c r="W23" s="454">
        <v>614.31600000000014</v>
      </c>
      <c r="X23" s="454">
        <v>1003.846</v>
      </c>
      <c r="Y23" s="454">
        <v>12497.681000000004</v>
      </c>
      <c r="Z23" s="451">
        <f t="shared" si="11"/>
        <v>43394.857000000011</v>
      </c>
      <c r="AA23" s="436">
        <f t="shared" si="12"/>
        <v>329875.8569999999</v>
      </c>
      <c r="AB23" s="436">
        <v>34691.647000000004</v>
      </c>
      <c r="AC23" s="436">
        <v>287221.79499999998</v>
      </c>
      <c r="AD23" s="436">
        <v>6809.8789999999999</v>
      </c>
      <c r="AE23" s="436">
        <v>20267.762999999999</v>
      </c>
      <c r="AF23" s="436">
        <v>37.515999999999998</v>
      </c>
      <c r="AG23" s="436">
        <v>12120.496999999999</v>
      </c>
      <c r="AH23" s="436">
        <v>53.497</v>
      </c>
      <c r="AI23" s="436">
        <v>202.023</v>
      </c>
      <c r="AJ23" s="436">
        <v>1802.318</v>
      </c>
      <c r="AK23" s="437">
        <v>10063.779</v>
      </c>
      <c r="AL23" s="326">
        <f t="shared" si="13"/>
        <v>77001.879000000015</v>
      </c>
      <c r="AM23" s="323">
        <f t="shared" si="14"/>
        <v>267175.52000000008</v>
      </c>
      <c r="AN23" s="328">
        <v>33003.45900000001</v>
      </c>
      <c r="AO23" s="328">
        <v>223565.51200000008</v>
      </c>
      <c r="AP23" s="328">
        <v>43334.323000000004</v>
      </c>
      <c r="AQ23" s="328">
        <v>26204.566999999995</v>
      </c>
      <c r="AR23" s="328">
        <v>46.831000000000003</v>
      </c>
      <c r="AS23" s="328">
        <v>9787.9790000000012</v>
      </c>
      <c r="AT23" s="328">
        <v>0.68700000000000006</v>
      </c>
      <c r="AU23" s="328">
        <v>6.4329999999999998</v>
      </c>
      <c r="AV23" s="328">
        <v>616.57899999999995</v>
      </c>
      <c r="AW23" s="329">
        <v>7611.0290000000005</v>
      </c>
      <c r="AX23" s="326">
        <f t="shared" si="41"/>
        <v>29568.660000000014</v>
      </c>
      <c r="AY23" s="323">
        <f t="shared" si="42"/>
        <v>238957.6399999999</v>
      </c>
      <c r="AZ23" s="371">
        <v>25618.262000000013</v>
      </c>
      <c r="BA23" s="371">
        <v>214072.58099999992</v>
      </c>
      <c r="BB23" s="371">
        <v>3854.0650000000001</v>
      </c>
      <c r="BC23" s="371">
        <v>16121.938000000002</v>
      </c>
      <c r="BD23" s="371">
        <v>68.328000000000003</v>
      </c>
      <c r="BE23" s="371">
        <v>8693.2629999999972</v>
      </c>
      <c r="BF23" s="371">
        <v>28.004999999999999</v>
      </c>
      <c r="BG23" s="371">
        <v>57.326999999999998</v>
      </c>
      <c r="BH23" s="333"/>
      <c r="BI23" s="372">
        <v>12.530999999999999</v>
      </c>
      <c r="BJ23" s="326">
        <f t="shared" si="16"/>
        <v>25811.582091999997</v>
      </c>
      <c r="BK23" s="323">
        <f t="shared" si="17"/>
        <v>204366.465</v>
      </c>
      <c r="BL23" s="323">
        <v>24003.944871</v>
      </c>
      <c r="BM23" s="323">
        <v>192249.40400000001</v>
      </c>
      <c r="BN23" s="323">
        <v>1730.0016400000002</v>
      </c>
      <c r="BO23" s="323">
        <v>3918.864</v>
      </c>
      <c r="BP23" s="323">
        <v>47.715180999999994</v>
      </c>
      <c r="BQ23" s="323">
        <v>8154.3909999999996</v>
      </c>
      <c r="BR23" s="323">
        <v>29.920400000000001</v>
      </c>
      <c r="BS23" s="323">
        <v>40.739999999999995</v>
      </c>
      <c r="BT23" s="333"/>
      <c r="BU23" s="324">
        <v>3.0659999999999998</v>
      </c>
      <c r="BV23" s="319">
        <f t="shared" si="18"/>
        <v>39862</v>
      </c>
      <c r="BW23" s="320">
        <f t="shared" si="19"/>
        <v>234309</v>
      </c>
      <c r="BX23" s="321">
        <v>24679</v>
      </c>
      <c r="BY23" s="321">
        <v>222708</v>
      </c>
      <c r="BZ23" s="321">
        <v>15116</v>
      </c>
      <c r="CA23" s="321">
        <v>3535</v>
      </c>
      <c r="CB23" s="321">
        <v>43</v>
      </c>
      <c r="CC23" s="321">
        <v>7975</v>
      </c>
      <c r="CD23" s="321">
        <v>24</v>
      </c>
      <c r="CE23" s="325">
        <v>91</v>
      </c>
      <c r="CF23" s="319">
        <f t="shared" si="20"/>
        <v>26858.797656999999</v>
      </c>
      <c r="CG23" s="320">
        <f t="shared" si="21"/>
        <v>224431.08900000001</v>
      </c>
      <c r="CH23" s="323">
        <v>26483.132428999998</v>
      </c>
      <c r="CI23" s="323">
        <v>219956.644</v>
      </c>
      <c r="CJ23" s="323">
        <v>247.50737999999998</v>
      </c>
      <c r="CK23" s="323">
        <v>134.46600000000001</v>
      </c>
      <c r="CL23" s="323">
        <v>11.804787000000001</v>
      </c>
      <c r="CM23" s="323">
        <v>3344.7900000000004</v>
      </c>
      <c r="CN23" s="323">
        <v>116.35306100000001</v>
      </c>
      <c r="CO23" s="324">
        <v>995.18900000000008</v>
      </c>
      <c r="CP23" s="319">
        <f t="shared" si="22"/>
        <v>25640.881927999995</v>
      </c>
      <c r="CQ23" s="320">
        <f t="shared" si="23"/>
        <v>263935.20600000001</v>
      </c>
      <c r="CR23" s="323">
        <v>24951.407069999997</v>
      </c>
      <c r="CS23" s="323">
        <v>259489.33100000003</v>
      </c>
      <c r="CT23" s="323">
        <v>4.0709999999999997</v>
      </c>
      <c r="CU23" s="323">
        <v>10.563000000000001</v>
      </c>
      <c r="CV23" s="323">
        <v>23.477678000000001</v>
      </c>
      <c r="CW23" s="323">
        <v>1973.1789999999999</v>
      </c>
      <c r="CX23" s="323">
        <v>661.92617999999993</v>
      </c>
      <c r="CY23" s="324">
        <v>2462.1329999999998</v>
      </c>
      <c r="CZ23" s="319">
        <f t="shared" si="24"/>
        <v>56945.676671000008</v>
      </c>
      <c r="DA23" s="320">
        <f t="shared" si="25"/>
        <v>234464.79999999996</v>
      </c>
      <c r="DB23" s="323">
        <v>22948.504483999997</v>
      </c>
      <c r="DC23" s="323">
        <v>226737.86299999998</v>
      </c>
      <c r="DD23" s="323">
        <v>33785.035000000011</v>
      </c>
      <c r="DE23" s="323">
        <v>4976.8450000000003</v>
      </c>
      <c r="DF23" s="323">
        <v>21.348296999999999</v>
      </c>
      <c r="DG23" s="323">
        <v>2428.857</v>
      </c>
      <c r="DH23" s="323">
        <v>190.78889000000001</v>
      </c>
      <c r="DI23" s="324">
        <v>321.23500000000001</v>
      </c>
      <c r="DJ23" s="319">
        <f t="shared" si="26"/>
        <v>49330.985999999997</v>
      </c>
      <c r="DK23" s="320">
        <f t="shared" si="27"/>
        <v>234060.236</v>
      </c>
      <c r="DL23" s="320">
        <v>23231.577000000001</v>
      </c>
      <c r="DM23" s="320">
        <v>225900.70699999999</v>
      </c>
      <c r="DN23" s="320">
        <v>26078.529000000002</v>
      </c>
      <c r="DO23" s="320">
        <v>5054.49</v>
      </c>
      <c r="DP23" s="320">
        <v>20.88</v>
      </c>
      <c r="DQ23" s="320">
        <v>2220.8629999999998</v>
      </c>
      <c r="DR23" s="320"/>
      <c r="DS23" s="322">
        <v>884.17600000000004</v>
      </c>
      <c r="DT23" s="451">
        <f t="shared" si="28"/>
        <v>477544.04734799999</v>
      </c>
      <c r="DU23" s="436">
        <f t="shared" si="29"/>
        <v>3081769.3310000002</v>
      </c>
      <c r="DV23" s="436">
        <f t="shared" si="30"/>
        <v>320497.29385399999</v>
      </c>
      <c r="DW23" s="436">
        <f t="shared" si="31"/>
        <v>2799100.2570000002</v>
      </c>
      <c r="DX23" s="436">
        <f t="shared" si="32"/>
        <v>151038.88802000001</v>
      </c>
      <c r="DY23" s="436">
        <f t="shared" si="33"/>
        <v>151737.52799999999</v>
      </c>
      <c r="DZ23" s="436">
        <f t="shared" si="34"/>
        <v>411.74694299999999</v>
      </c>
      <c r="EA23" s="436">
        <f t="shared" si="35"/>
        <v>82299.183999999994</v>
      </c>
      <c r="EB23" s="436">
        <f t="shared" si="36"/>
        <v>116.75439999999999</v>
      </c>
      <c r="EC23" s="436">
        <f t="shared" si="37"/>
        <v>954.2850000000002</v>
      </c>
      <c r="ED23" s="436">
        <f t="shared" si="38"/>
        <v>5479.3641310000003</v>
      </c>
      <c r="EE23" s="437">
        <f t="shared" si="39"/>
        <v>47678.077000000005</v>
      </c>
      <c r="EF23" s="288"/>
    </row>
    <row r="24" spans="1:136" s="144" customFormat="1" x14ac:dyDescent="0.35">
      <c r="A24" s="335" t="s">
        <v>115</v>
      </c>
      <c r="B24" s="442">
        <f t="shared" si="7"/>
        <v>189820.554</v>
      </c>
      <c r="C24" s="443">
        <f t="shared" si="8"/>
        <v>480011.31300000014</v>
      </c>
      <c r="D24" s="454">
        <v>17253.714</v>
      </c>
      <c r="E24" s="454">
        <v>394840.31800000014</v>
      </c>
      <c r="F24" s="454">
        <v>169476.96099999998</v>
      </c>
      <c r="G24" s="454">
        <v>62031.087999999996</v>
      </c>
      <c r="H24" s="454">
        <v>92.283000000000001</v>
      </c>
      <c r="I24" s="454">
        <v>12204.991000000002</v>
      </c>
      <c r="J24" s="454">
        <v>83.664999999999992</v>
      </c>
      <c r="K24" s="454">
        <v>187.44300000000001</v>
      </c>
      <c r="L24" s="454">
        <v>2913.9310000000005</v>
      </c>
      <c r="M24" s="454">
        <v>10747.473</v>
      </c>
      <c r="N24" s="442">
        <f t="shared" si="9"/>
        <v>181248.37599999996</v>
      </c>
      <c r="O24" s="443">
        <f t="shared" si="10"/>
        <v>463787.43099999975</v>
      </c>
      <c r="P24" s="454">
        <v>17994.516999999996</v>
      </c>
      <c r="Q24" s="454">
        <v>384368.87299999973</v>
      </c>
      <c r="R24" s="454">
        <v>160896.22599999997</v>
      </c>
      <c r="S24" s="454">
        <v>55205.689999999981</v>
      </c>
      <c r="T24" s="454">
        <v>69.103000000000051</v>
      </c>
      <c r="U24" s="454">
        <v>10444.946</v>
      </c>
      <c r="V24" s="454">
        <v>0.127</v>
      </c>
      <c r="W24" s="454">
        <v>14.928000000000001</v>
      </c>
      <c r="X24" s="454">
        <v>2288.4029999999989</v>
      </c>
      <c r="Y24" s="454">
        <v>13752.993999999999</v>
      </c>
      <c r="Z24" s="451">
        <f t="shared" si="11"/>
        <v>166520.43199999997</v>
      </c>
      <c r="AA24" s="436">
        <f t="shared" si="12"/>
        <v>534431.16300000006</v>
      </c>
      <c r="AB24" s="436">
        <v>18111.527999999998</v>
      </c>
      <c r="AC24" s="436">
        <v>449472.85800000001</v>
      </c>
      <c r="AD24" s="436">
        <v>146256.94399999999</v>
      </c>
      <c r="AE24" s="436">
        <v>38813.709000000003</v>
      </c>
      <c r="AF24" s="436">
        <v>79.697000000000003</v>
      </c>
      <c r="AG24" s="436">
        <v>11055.967000000001</v>
      </c>
      <c r="AH24" s="436">
        <v>0.47</v>
      </c>
      <c r="AI24" s="436">
        <v>25.03</v>
      </c>
      <c r="AJ24" s="436">
        <v>2071.7930000000001</v>
      </c>
      <c r="AK24" s="437">
        <v>35063.599000000002</v>
      </c>
      <c r="AL24" s="326">
        <f t="shared" si="13"/>
        <v>120962.99300000002</v>
      </c>
      <c r="AM24" s="323">
        <f t="shared" si="14"/>
        <v>508804.04399999994</v>
      </c>
      <c r="AN24" s="328">
        <v>21475.222000000027</v>
      </c>
      <c r="AO24" s="328">
        <v>461195.75099999993</v>
      </c>
      <c r="AP24" s="328">
        <v>98077.709999999992</v>
      </c>
      <c r="AQ24" s="328">
        <v>27646.526999999998</v>
      </c>
      <c r="AR24" s="328">
        <v>69.772999999999996</v>
      </c>
      <c r="AS24" s="328">
        <v>10625.23900000001</v>
      </c>
      <c r="AT24" s="328">
        <v>2.2959999999999998</v>
      </c>
      <c r="AU24" s="328">
        <v>86.113</v>
      </c>
      <c r="AV24" s="328">
        <v>1337.992</v>
      </c>
      <c r="AW24" s="329">
        <v>9250.4140000000007</v>
      </c>
      <c r="AX24" s="326">
        <f t="shared" si="41"/>
        <v>171592.52500000002</v>
      </c>
      <c r="AY24" s="323">
        <f t="shared" si="42"/>
        <v>602147.11999999976</v>
      </c>
      <c r="AZ24" s="371">
        <v>27713.243000000017</v>
      </c>
      <c r="BA24" s="371">
        <v>478156.37799999979</v>
      </c>
      <c r="BB24" s="371">
        <v>143814.51699999999</v>
      </c>
      <c r="BC24" s="371">
        <v>50836.339</v>
      </c>
      <c r="BD24" s="371">
        <v>62.69</v>
      </c>
      <c r="BE24" s="371">
        <v>72877.336999999956</v>
      </c>
      <c r="BF24" s="371">
        <v>2.0749999999999997</v>
      </c>
      <c r="BG24" s="371">
        <v>24.597000000000001</v>
      </c>
      <c r="BH24" s="333"/>
      <c r="BI24" s="372">
        <v>252.46899999999999</v>
      </c>
      <c r="BJ24" s="326">
        <f t="shared" si="16"/>
        <v>151627.10120599999</v>
      </c>
      <c r="BK24" s="323">
        <f t="shared" si="17"/>
        <v>538713.98199999996</v>
      </c>
      <c r="BL24" s="323">
        <v>34239.869553000011</v>
      </c>
      <c r="BM24" s="323">
        <v>400049.61000000004</v>
      </c>
      <c r="BN24" s="323">
        <v>117312.39244399998</v>
      </c>
      <c r="BO24" s="323">
        <v>44665.042000000009</v>
      </c>
      <c r="BP24" s="323">
        <v>73.395209000000008</v>
      </c>
      <c r="BQ24" s="323">
        <v>93470.206000000006</v>
      </c>
      <c r="BR24" s="323">
        <v>1.444</v>
      </c>
      <c r="BS24" s="323">
        <v>12.641999999999999</v>
      </c>
      <c r="BT24" s="333"/>
      <c r="BU24" s="324">
        <v>516.48200000000008</v>
      </c>
      <c r="BV24" s="319">
        <f t="shared" si="18"/>
        <v>187970</v>
      </c>
      <c r="BW24" s="320">
        <f t="shared" si="19"/>
        <v>537793</v>
      </c>
      <c r="BX24" s="321">
        <v>41075</v>
      </c>
      <c r="BY24" s="321">
        <v>389764</v>
      </c>
      <c r="BZ24" s="321">
        <v>146799</v>
      </c>
      <c r="CA24" s="321">
        <v>57452</v>
      </c>
      <c r="CB24" s="321">
        <v>95</v>
      </c>
      <c r="CC24" s="321">
        <v>90021</v>
      </c>
      <c r="CD24" s="321">
        <v>1</v>
      </c>
      <c r="CE24" s="325">
        <v>556</v>
      </c>
      <c r="CF24" s="319">
        <f t="shared" si="20"/>
        <v>127669.03823999999</v>
      </c>
      <c r="CG24" s="320">
        <f t="shared" si="21"/>
        <v>525140.625</v>
      </c>
      <c r="CH24" s="323">
        <v>22041.085711</v>
      </c>
      <c r="CI24" s="323">
        <v>378699.25199999998</v>
      </c>
      <c r="CJ24" s="323">
        <v>105436.27760299999</v>
      </c>
      <c r="CK24" s="323">
        <v>37543.999000000003</v>
      </c>
      <c r="CL24" s="323">
        <v>127.607646</v>
      </c>
      <c r="CM24" s="323">
        <v>108234.70499999999</v>
      </c>
      <c r="CN24" s="323">
        <v>64.067280000000011</v>
      </c>
      <c r="CO24" s="324">
        <v>662.66899999999998</v>
      </c>
      <c r="CP24" s="319">
        <f t="shared" si="22"/>
        <v>123407.31031100001</v>
      </c>
      <c r="CQ24" s="320">
        <f t="shared" si="23"/>
        <v>503144.09699999995</v>
      </c>
      <c r="CR24" s="323">
        <v>26740.050203999999</v>
      </c>
      <c r="CS24" s="323">
        <v>345475.27599999995</v>
      </c>
      <c r="CT24" s="323">
        <v>95945.326828000005</v>
      </c>
      <c r="CU24" s="323">
        <v>32594.662</v>
      </c>
      <c r="CV24" s="323">
        <v>75.110785000000021</v>
      </c>
      <c r="CW24" s="323">
        <v>124043.409</v>
      </c>
      <c r="CX24" s="323">
        <v>646.82249400000001</v>
      </c>
      <c r="CY24" s="324">
        <v>1030.75</v>
      </c>
      <c r="CZ24" s="319">
        <f t="shared" si="24"/>
        <v>209247.19510100002</v>
      </c>
      <c r="DA24" s="320">
        <f t="shared" si="25"/>
        <v>487470.30600000004</v>
      </c>
      <c r="DB24" s="323">
        <v>48139.200625000005</v>
      </c>
      <c r="DC24" s="323">
        <v>353946.14300000004</v>
      </c>
      <c r="DD24" s="323">
        <v>160341.59849</v>
      </c>
      <c r="DE24" s="323">
        <v>37760.602999999996</v>
      </c>
      <c r="DF24" s="323">
        <v>116.38104</v>
      </c>
      <c r="DG24" s="323">
        <v>93407.538</v>
      </c>
      <c r="DH24" s="323">
        <v>650.01494600000001</v>
      </c>
      <c r="DI24" s="324">
        <v>2356.0219999999999</v>
      </c>
      <c r="DJ24" s="319">
        <f t="shared" si="26"/>
        <v>227872.38400000002</v>
      </c>
      <c r="DK24" s="320">
        <f t="shared" si="27"/>
        <v>570013.43500000006</v>
      </c>
      <c r="DL24" s="320">
        <v>22952.217999999997</v>
      </c>
      <c r="DM24" s="320">
        <v>356874.78900000005</v>
      </c>
      <c r="DN24" s="320">
        <v>204753.03900000002</v>
      </c>
      <c r="DO24" s="320">
        <v>68616.075999999986</v>
      </c>
      <c r="DP24" s="320">
        <v>42.617000000000004</v>
      </c>
      <c r="DQ24" s="320">
        <v>79681.875</v>
      </c>
      <c r="DR24" s="320">
        <v>124.51</v>
      </c>
      <c r="DS24" s="322">
        <v>64840.694999999992</v>
      </c>
      <c r="DT24" s="451">
        <f t="shared" si="28"/>
        <v>1857937.9088579998</v>
      </c>
      <c r="DU24" s="436">
        <f t="shared" si="29"/>
        <v>5751456.5159999998</v>
      </c>
      <c r="DV24" s="436">
        <f t="shared" si="30"/>
        <v>297735.64809300005</v>
      </c>
      <c r="DW24" s="436">
        <f t="shared" si="31"/>
        <v>4392843.2479999997</v>
      </c>
      <c r="DX24" s="436">
        <f t="shared" si="32"/>
        <v>1549109.9923649998</v>
      </c>
      <c r="DY24" s="436">
        <f t="shared" si="33"/>
        <v>513165.73499999999</v>
      </c>
      <c r="DZ24" s="436">
        <f t="shared" si="34"/>
        <v>903.65768000000003</v>
      </c>
      <c r="EA24" s="436">
        <f t="shared" si="35"/>
        <v>706067.21299999999</v>
      </c>
      <c r="EB24" s="436">
        <f t="shared" si="36"/>
        <v>90.076999999999998</v>
      </c>
      <c r="EC24" s="436">
        <f t="shared" si="37"/>
        <v>350.75300000000004</v>
      </c>
      <c r="ED24" s="436">
        <f t="shared" si="38"/>
        <v>10098.533719999998</v>
      </c>
      <c r="EE24" s="437">
        <f t="shared" si="39"/>
        <v>139029.56699999998</v>
      </c>
      <c r="EF24" s="288"/>
    </row>
    <row r="25" spans="1:136" s="144" customFormat="1" x14ac:dyDescent="0.35">
      <c r="A25" s="335" t="s">
        <v>116</v>
      </c>
      <c r="B25" s="442">
        <f t="shared" si="7"/>
        <v>911918.05099999963</v>
      </c>
      <c r="C25" s="443">
        <f t="shared" si="8"/>
        <v>4045360.2919999976</v>
      </c>
      <c r="D25" s="454">
        <v>668329.30099999963</v>
      </c>
      <c r="E25" s="454">
        <v>3344158.3249999974</v>
      </c>
      <c r="F25" s="454">
        <v>163010.53100000002</v>
      </c>
      <c r="G25" s="454">
        <v>276716.27899999998</v>
      </c>
      <c r="H25" s="454">
        <v>378.38400000000019</v>
      </c>
      <c r="I25" s="454">
        <v>32592.634000000013</v>
      </c>
      <c r="J25" s="454">
        <v>1813.4110000000001</v>
      </c>
      <c r="K25" s="454">
        <v>6849.4310000000005</v>
      </c>
      <c r="L25" s="454">
        <v>78386.423999999985</v>
      </c>
      <c r="M25" s="454">
        <v>385043.62300000002</v>
      </c>
      <c r="N25" s="442">
        <f t="shared" si="9"/>
        <v>895175.82399999618</v>
      </c>
      <c r="O25" s="443">
        <f t="shared" si="10"/>
        <v>3771299.5070000058</v>
      </c>
      <c r="P25" s="454">
        <v>608132.55699999619</v>
      </c>
      <c r="Q25" s="454">
        <v>3097709.1130000059</v>
      </c>
      <c r="R25" s="454">
        <v>214334.06599999996</v>
      </c>
      <c r="S25" s="454">
        <v>280995.51000000007</v>
      </c>
      <c r="T25" s="454">
        <v>5794.9850000000069</v>
      </c>
      <c r="U25" s="454">
        <v>38218.081000000013</v>
      </c>
      <c r="V25" s="454">
        <v>2042.9879999999994</v>
      </c>
      <c r="W25" s="454">
        <v>7504.139000000001</v>
      </c>
      <c r="X25" s="454">
        <v>64871.227999999988</v>
      </c>
      <c r="Y25" s="454">
        <v>346872.66399999958</v>
      </c>
      <c r="Z25" s="451">
        <f t="shared" si="11"/>
        <v>799855.08299999998</v>
      </c>
      <c r="AA25" s="436">
        <f t="shared" si="12"/>
        <v>3358143.855</v>
      </c>
      <c r="AB25" s="436">
        <v>548571.15500000003</v>
      </c>
      <c r="AC25" s="436">
        <v>2762659.8149999999</v>
      </c>
      <c r="AD25" s="436">
        <v>182739.85400000002</v>
      </c>
      <c r="AE25" s="436">
        <v>219364.7</v>
      </c>
      <c r="AF25" s="436">
        <v>627.19799999999998</v>
      </c>
      <c r="AG25" s="436">
        <v>31418.850999999999</v>
      </c>
      <c r="AH25" s="436">
        <v>1912.7739999999999</v>
      </c>
      <c r="AI25" s="436">
        <v>6505.2030000000004</v>
      </c>
      <c r="AJ25" s="436">
        <v>66004.101999999999</v>
      </c>
      <c r="AK25" s="437">
        <v>338195.28599999996</v>
      </c>
      <c r="AL25" s="326">
        <f t="shared" si="13"/>
        <v>752954.97999999812</v>
      </c>
      <c r="AM25" s="323">
        <f t="shared" si="14"/>
        <v>3262794.3130000033</v>
      </c>
      <c r="AN25" s="328">
        <v>530543.33899999817</v>
      </c>
      <c r="AO25" s="328">
        <v>2691392.7180000031</v>
      </c>
      <c r="AP25" s="328">
        <v>161056.40299999999</v>
      </c>
      <c r="AQ25" s="328">
        <v>205022.53700000001</v>
      </c>
      <c r="AR25" s="328">
        <v>412.17699999999996</v>
      </c>
      <c r="AS25" s="328">
        <v>28769.661</v>
      </c>
      <c r="AT25" s="328">
        <v>1376.4760000000001</v>
      </c>
      <c r="AU25" s="328">
        <v>5551.4299999999994</v>
      </c>
      <c r="AV25" s="328">
        <v>59566.584999999897</v>
      </c>
      <c r="AW25" s="329">
        <v>332057.967</v>
      </c>
      <c r="AX25" s="326">
        <f t="shared" si="41"/>
        <v>659987.01099999738</v>
      </c>
      <c r="AY25" s="323">
        <f t="shared" si="42"/>
        <v>2740097.2359999958</v>
      </c>
      <c r="AZ25" s="371">
        <v>518057.05299999734</v>
      </c>
      <c r="BA25" s="371">
        <v>2539016.5569999958</v>
      </c>
      <c r="BB25" s="371">
        <v>140254.57500000001</v>
      </c>
      <c r="BC25" s="371">
        <v>161356.08000000002</v>
      </c>
      <c r="BD25" s="371">
        <v>362.99500000000069</v>
      </c>
      <c r="BE25" s="371">
        <v>29956.153000000002</v>
      </c>
      <c r="BF25" s="371">
        <v>1286.4389999999999</v>
      </c>
      <c r="BG25" s="371">
        <v>6034.8790000000008</v>
      </c>
      <c r="BH25" s="371">
        <v>25.948999999999987</v>
      </c>
      <c r="BI25" s="372">
        <v>3733.5669999999996</v>
      </c>
      <c r="BJ25" s="326">
        <f t="shared" si="16"/>
        <v>671874.93405700009</v>
      </c>
      <c r="BK25" s="323">
        <f t="shared" si="17"/>
        <v>2659860.5580000002</v>
      </c>
      <c r="BL25" s="323">
        <v>481779.49369700003</v>
      </c>
      <c r="BM25" s="323">
        <v>2435193.9350000005</v>
      </c>
      <c r="BN25" s="323">
        <v>188944.09547399997</v>
      </c>
      <c r="BO25" s="323">
        <v>179262.45499999999</v>
      </c>
      <c r="BP25" s="323">
        <v>556.27222000000006</v>
      </c>
      <c r="BQ25" s="323">
        <v>32096.064000000006</v>
      </c>
      <c r="BR25" s="323">
        <v>548.5542190000001</v>
      </c>
      <c r="BS25" s="323">
        <v>3159.6280000000002</v>
      </c>
      <c r="BT25" s="323">
        <v>46.518447000000009</v>
      </c>
      <c r="BU25" s="324">
        <v>10148.476000000001</v>
      </c>
      <c r="BV25" s="319">
        <f t="shared" si="18"/>
        <v>748290</v>
      </c>
      <c r="BW25" s="320">
        <f t="shared" si="19"/>
        <v>2709609</v>
      </c>
      <c r="BX25" s="321">
        <v>498312</v>
      </c>
      <c r="BY25" s="321">
        <v>2468000</v>
      </c>
      <c r="BZ25" s="321">
        <v>248676</v>
      </c>
      <c r="CA25" s="321">
        <v>201186</v>
      </c>
      <c r="CB25" s="321">
        <v>358</v>
      </c>
      <c r="CC25" s="321">
        <v>31687</v>
      </c>
      <c r="CD25" s="321">
        <v>944</v>
      </c>
      <c r="CE25" s="325">
        <v>8736</v>
      </c>
      <c r="CF25" s="319">
        <f t="shared" si="20"/>
        <v>737041.80646200012</v>
      </c>
      <c r="CG25" s="320">
        <f t="shared" si="21"/>
        <v>2743572.9220000035</v>
      </c>
      <c r="CH25" s="323">
        <v>465000.65813599998</v>
      </c>
      <c r="CI25" s="323">
        <v>2322332.6890000035</v>
      </c>
      <c r="CJ25" s="323">
        <v>258824.28256100003</v>
      </c>
      <c r="CK25" s="323">
        <v>301233.09299999999</v>
      </c>
      <c r="CL25" s="323">
        <v>454.82253599999905</v>
      </c>
      <c r="CM25" s="323">
        <v>34348.720000000001</v>
      </c>
      <c r="CN25" s="323">
        <v>12762.04322900001</v>
      </c>
      <c r="CO25" s="324">
        <v>85658.42</v>
      </c>
      <c r="CP25" s="319">
        <f t="shared" si="22"/>
        <v>799686.87374199985</v>
      </c>
      <c r="CQ25" s="320">
        <f t="shared" si="23"/>
        <v>2612430.3230000017</v>
      </c>
      <c r="CR25" s="323">
        <v>485403.56547599996</v>
      </c>
      <c r="CS25" s="323">
        <v>2212371.7260000017</v>
      </c>
      <c r="CT25" s="323">
        <v>300120.56108199991</v>
      </c>
      <c r="CU25" s="323">
        <v>290056.55000000005</v>
      </c>
      <c r="CV25" s="323">
        <v>531.37158499999998</v>
      </c>
      <c r="CW25" s="323">
        <v>33493.921000000002</v>
      </c>
      <c r="CX25" s="323">
        <v>13631.375599000019</v>
      </c>
      <c r="CY25" s="324">
        <v>76508.126000000004</v>
      </c>
      <c r="CZ25" s="319">
        <f t="shared" si="24"/>
        <v>714481.48938699905</v>
      </c>
      <c r="DA25" s="320">
        <f t="shared" si="25"/>
        <v>2466051.4819999966</v>
      </c>
      <c r="DB25" s="323">
        <v>515485.20511299901</v>
      </c>
      <c r="DC25" s="323">
        <v>2170454.6549999965</v>
      </c>
      <c r="DD25" s="323">
        <v>166693.57956000001</v>
      </c>
      <c r="DE25" s="323">
        <v>173234.397</v>
      </c>
      <c r="DF25" s="323">
        <v>528.48269099999902</v>
      </c>
      <c r="DG25" s="323">
        <v>32985.76400000001</v>
      </c>
      <c r="DH25" s="323">
        <v>31774.222023000024</v>
      </c>
      <c r="DI25" s="324">
        <v>89376.666000000012</v>
      </c>
      <c r="DJ25" s="319">
        <f t="shared" si="26"/>
        <v>809813.13999999908</v>
      </c>
      <c r="DK25" s="320">
        <f t="shared" si="27"/>
        <v>3002197.1010000007</v>
      </c>
      <c r="DL25" s="320">
        <v>536593.52499999909</v>
      </c>
      <c r="DM25" s="320">
        <v>2435840.8950000005</v>
      </c>
      <c r="DN25" s="320">
        <v>270747.42399999994</v>
      </c>
      <c r="DO25" s="320">
        <v>302179.78700000001</v>
      </c>
      <c r="DP25" s="320">
        <v>673.43699999999887</v>
      </c>
      <c r="DQ25" s="320">
        <v>35664.302000000003</v>
      </c>
      <c r="DR25" s="320">
        <v>1798.753999999999</v>
      </c>
      <c r="DS25" s="322">
        <v>228512.11700000011</v>
      </c>
      <c r="DT25" s="451">
        <f t="shared" si="28"/>
        <v>8501079.1926479898</v>
      </c>
      <c r="DU25" s="436">
        <f t="shared" si="29"/>
        <v>33371416.589000005</v>
      </c>
      <c r="DV25" s="436">
        <f t="shared" si="30"/>
        <v>5856207.8524219906</v>
      </c>
      <c r="DW25" s="436">
        <f t="shared" si="31"/>
        <v>28479130.428000003</v>
      </c>
      <c r="DX25" s="436">
        <f t="shared" si="32"/>
        <v>2295401.3716770001</v>
      </c>
      <c r="DY25" s="436">
        <f t="shared" si="33"/>
        <v>2590607.3879999998</v>
      </c>
      <c r="DZ25" s="436">
        <f t="shared" si="34"/>
        <v>10678.125032000005</v>
      </c>
      <c r="EA25" s="436">
        <f t="shared" si="35"/>
        <v>361231.15100000007</v>
      </c>
      <c r="EB25" s="436">
        <f t="shared" si="36"/>
        <v>8980.6422189999994</v>
      </c>
      <c r="EC25" s="436">
        <f t="shared" si="37"/>
        <v>35604.710000000006</v>
      </c>
      <c r="ED25" s="436">
        <f t="shared" si="38"/>
        <v>329811.20129799994</v>
      </c>
      <c r="EE25" s="437">
        <f t="shared" si="39"/>
        <v>1904842.9119999993</v>
      </c>
      <c r="EF25" s="288"/>
    </row>
    <row r="26" spans="1:136" s="144" customFormat="1" x14ac:dyDescent="0.35">
      <c r="A26" s="335" t="s">
        <v>117</v>
      </c>
      <c r="B26" s="442">
        <f t="shared" si="7"/>
        <v>12325.137000000002</v>
      </c>
      <c r="C26" s="443">
        <f t="shared" si="8"/>
        <v>8812.4129999999986</v>
      </c>
      <c r="D26" s="454">
        <v>2288.4079999999999</v>
      </c>
      <c r="E26" s="454">
        <v>4957.6229999999987</v>
      </c>
      <c r="F26" s="454">
        <v>9299.5460000000021</v>
      </c>
      <c r="G26" s="454">
        <v>2685.9859999999999</v>
      </c>
      <c r="H26" s="454">
        <v>0.53700000000000003</v>
      </c>
      <c r="I26" s="454">
        <v>135.89000000000001</v>
      </c>
      <c r="J26" s="454">
        <v>7.0999999999999994E-2</v>
      </c>
      <c r="K26" s="454">
        <v>9.593</v>
      </c>
      <c r="L26" s="454">
        <v>736.57499999999993</v>
      </c>
      <c r="M26" s="454">
        <v>1023.3209999999998</v>
      </c>
      <c r="N26" s="442">
        <f t="shared" si="9"/>
        <v>26984.501</v>
      </c>
      <c r="O26" s="443">
        <f t="shared" si="10"/>
        <v>14560.014000000001</v>
      </c>
      <c r="P26" s="454">
        <v>7797.7900000000018</v>
      </c>
      <c r="Q26" s="454">
        <v>6932.5819999999994</v>
      </c>
      <c r="R26" s="454">
        <v>18358.879000000001</v>
      </c>
      <c r="S26" s="454">
        <v>5433.8680000000004</v>
      </c>
      <c r="T26" s="454">
        <v>1.4590000000000001</v>
      </c>
      <c r="U26" s="454">
        <v>41.180999999999997</v>
      </c>
      <c r="V26" s="454">
        <v>0.02</v>
      </c>
      <c r="W26" s="454">
        <v>0.73599999999999999</v>
      </c>
      <c r="X26" s="454">
        <v>826.35299999999995</v>
      </c>
      <c r="Y26" s="454">
        <v>2151.6469999999995</v>
      </c>
      <c r="Z26" s="451">
        <f t="shared" si="11"/>
        <v>35316.825000000012</v>
      </c>
      <c r="AA26" s="436">
        <f t="shared" si="12"/>
        <v>12396.725</v>
      </c>
      <c r="AB26" s="436">
        <v>8434.8349999999991</v>
      </c>
      <c r="AC26" s="436">
        <v>6579.7110000000002</v>
      </c>
      <c r="AD26" s="436">
        <v>26049.679000000004</v>
      </c>
      <c r="AE26" s="436">
        <v>4975.9579999999996</v>
      </c>
      <c r="AF26" s="436">
        <v>1.2639999999999998</v>
      </c>
      <c r="AG26" s="436">
        <v>99.010999999999996</v>
      </c>
      <c r="AH26" s="334">
        <v>0.22999999999999998</v>
      </c>
      <c r="AI26" s="334">
        <v>2.0219999999999998</v>
      </c>
      <c r="AJ26" s="436">
        <v>830.81700000000001</v>
      </c>
      <c r="AK26" s="437">
        <v>740.02300000000002</v>
      </c>
      <c r="AL26" s="326">
        <f t="shared" si="13"/>
        <v>38520.969000000005</v>
      </c>
      <c r="AM26" s="323">
        <f t="shared" si="14"/>
        <v>14645.552</v>
      </c>
      <c r="AN26" s="328">
        <v>2454.2920000000004</v>
      </c>
      <c r="AO26" s="328">
        <v>5290.415</v>
      </c>
      <c r="AP26" s="328">
        <v>35746.080000000002</v>
      </c>
      <c r="AQ26" s="328">
        <v>8970.8870000000006</v>
      </c>
      <c r="AR26" s="328">
        <v>0.35</v>
      </c>
      <c r="AS26" s="328">
        <v>125.45499999999998</v>
      </c>
      <c r="AT26" s="334">
        <v>0</v>
      </c>
      <c r="AU26" s="334">
        <v>0</v>
      </c>
      <c r="AV26" s="328">
        <v>320.24700000000001</v>
      </c>
      <c r="AW26" s="329">
        <v>258.79500000000002</v>
      </c>
      <c r="AX26" s="326">
        <f t="shared" si="41"/>
        <v>9080.6180000000004</v>
      </c>
      <c r="AY26" s="323">
        <f t="shared" si="42"/>
        <v>5377.2610000000004</v>
      </c>
      <c r="AZ26" s="371">
        <v>2782.7280000000001</v>
      </c>
      <c r="BA26" s="371">
        <v>3040.0120000000002</v>
      </c>
      <c r="BB26" s="371">
        <v>6296.7640000000001</v>
      </c>
      <c r="BC26" s="371">
        <v>2003.2540000000001</v>
      </c>
      <c r="BD26" s="371">
        <v>1.1259999999999999</v>
      </c>
      <c r="BE26" s="371">
        <v>332.74799999999999</v>
      </c>
      <c r="BF26" s="371"/>
      <c r="BG26" s="371"/>
      <c r="BH26" s="333"/>
      <c r="BI26" s="372">
        <v>1.2470000000000001</v>
      </c>
      <c r="BJ26" s="326">
        <f t="shared" si="16"/>
        <v>2244.1117100000006</v>
      </c>
      <c r="BK26" s="323">
        <f t="shared" si="17"/>
        <v>3999.5790000000002</v>
      </c>
      <c r="BL26" s="323">
        <v>2067.2730130000004</v>
      </c>
      <c r="BM26" s="323">
        <v>3337.4369999999999</v>
      </c>
      <c r="BN26" s="323">
        <v>175.99842999999998</v>
      </c>
      <c r="BO26" s="323">
        <v>166.20400000000001</v>
      </c>
      <c r="BP26" s="323">
        <v>0.84026699999999999</v>
      </c>
      <c r="BQ26" s="323">
        <v>493.17700000000002</v>
      </c>
      <c r="BR26" s="323">
        <v>0</v>
      </c>
      <c r="BS26" s="323">
        <v>0</v>
      </c>
      <c r="BT26" s="333"/>
      <c r="BU26" s="324">
        <v>2.7610000000000001</v>
      </c>
      <c r="BV26" s="319">
        <f t="shared" si="18"/>
        <v>18264</v>
      </c>
      <c r="BW26" s="320">
        <f t="shared" si="19"/>
        <v>15031</v>
      </c>
      <c r="BX26" s="321">
        <v>1231</v>
      </c>
      <c r="BY26" s="321">
        <v>9752</v>
      </c>
      <c r="BZ26" s="321">
        <v>17032</v>
      </c>
      <c r="CA26" s="321">
        <v>4645</v>
      </c>
      <c r="CB26" s="321">
        <v>1</v>
      </c>
      <c r="CC26" s="321">
        <v>634</v>
      </c>
      <c r="CD26" s="321">
        <v>0</v>
      </c>
      <c r="CE26" s="325">
        <v>0</v>
      </c>
      <c r="CF26" s="319">
        <f t="shared" si="20"/>
        <v>1965.780309</v>
      </c>
      <c r="CG26" s="320">
        <f t="shared" si="21"/>
        <v>2612.846</v>
      </c>
      <c r="CH26" s="323">
        <v>800.71280899999999</v>
      </c>
      <c r="CI26" s="323">
        <v>896.52700000000004</v>
      </c>
      <c r="CJ26" s="323">
        <v>1157.077</v>
      </c>
      <c r="CK26" s="323">
        <v>1675.5170000000001</v>
      </c>
      <c r="CL26" s="337"/>
      <c r="CM26" s="337"/>
      <c r="CN26" s="323">
        <v>7.9905000000000008</v>
      </c>
      <c r="CO26" s="324">
        <v>40.802</v>
      </c>
      <c r="CP26" s="319">
        <f t="shared" si="22"/>
        <v>11055.26951</v>
      </c>
      <c r="CQ26" s="320">
        <f t="shared" si="23"/>
        <v>3234.2640000000001</v>
      </c>
      <c r="CR26" s="323">
        <v>2325.6915100000001</v>
      </c>
      <c r="CS26" s="323">
        <v>1525.6869999999999</v>
      </c>
      <c r="CT26" s="323">
        <v>8729.5759999999991</v>
      </c>
      <c r="CU26" s="323">
        <v>1708.1680000000001</v>
      </c>
      <c r="CV26" s="337">
        <v>0</v>
      </c>
      <c r="CW26" s="323">
        <v>0</v>
      </c>
      <c r="CX26" s="323">
        <v>2E-3</v>
      </c>
      <c r="CY26" s="324">
        <v>0.40899999999999997</v>
      </c>
      <c r="CZ26" s="319">
        <f t="shared" si="24"/>
        <v>18276.495280000003</v>
      </c>
      <c r="DA26" s="320">
        <f t="shared" si="25"/>
        <v>3849.7289999999998</v>
      </c>
      <c r="DB26" s="323">
        <v>1173.1629600000001</v>
      </c>
      <c r="DC26" s="323">
        <v>1158.2080000000001</v>
      </c>
      <c r="DD26" s="323">
        <v>17094.594000000001</v>
      </c>
      <c r="DE26" s="323">
        <v>2442.848</v>
      </c>
      <c r="DF26" s="337"/>
      <c r="DG26" s="323">
        <v>20.986000000000001</v>
      </c>
      <c r="DH26" s="323">
        <v>8.7383199999999999</v>
      </c>
      <c r="DI26" s="324">
        <v>227.68700000000001</v>
      </c>
      <c r="DJ26" s="319">
        <f t="shared" si="26"/>
        <v>2394.7279999999996</v>
      </c>
      <c r="DK26" s="320">
        <f t="shared" si="27"/>
        <v>3366.768</v>
      </c>
      <c r="DL26" s="320">
        <v>1593.3469999999998</v>
      </c>
      <c r="DM26" s="320">
        <v>2767.1779999999999</v>
      </c>
      <c r="DN26" s="320">
        <v>801.38099999999997</v>
      </c>
      <c r="DO26" s="320">
        <v>568.44799999999998</v>
      </c>
      <c r="DP26" s="373"/>
      <c r="DQ26" s="320">
        <v>26.637</v>
      </c>
      <c r="DR26" s="320">
        <v>0</v>
      </c>
      <c r="DS26" s="322">
        <v>4.5049999999999999</v>
      </c>
      <c r="DT26" s="451">
        <f t="shared" si="28"/>
        <v>176428.434809</v>
      </c>
      <c r="DU26" s="436">
        <f t="shared" si="29"/>
        <v>87886.150999999998</v>
      </c>
      <c r="DV26" s="436">
        <f t="shared" si="30"/>
        <v>32949.24029200001</v>
      </c>
      <c r="DW26" s="436">
        <f t="shared" si="31"/>
        <v>46237.38</v>
      </c>
      <c r="DX26" s="436">
        <f t="shared" si="32"/>
        <v>140741.57443000001</v>
      </c>
      <c r="DY26" s="436">
        <f t="shared" si="33"/>
        <v>35276.137999999999</v>
      </c>
      <c r="DZ26" s="436">
        <f t="shared" si="34"/>
        <v>6.5762669999999996</v>
      </c>
      <c r="EA26" s="436">
        <f t="shared" si="35"/>
        <v>1909.085</v>
      </c>
      <c r="EB26" s="436">
        <f t="shared" si="36"/>
        <v>0.32099999999999995</v>
      </c>
      <c r="EC26" s="436">
        <f t="shared" si="37"/>
        <v>12.350999999999999</v>
      </c>
      <c r="ED26" s="436">
        <f t="shared" si="38"/>
        <v>2730.7228199999995</v>
      </c>
      <c r="EE26" s="437">
        <f t="shared" si="39"/>
        <v>4451.1969999999992</v>
      </c>
      <c r="EF26" s="288"/>
    </row>
    <row r="27" spans="1:136" s="144" customFormat="1" x14ac:dyDescent="0.35">
      <c r="A27" s="335" t="s">
        <v>118</v>
      </c>
      <c r="B27" s="442">
        <f t="shared" si="7"/>
        <v>72541.354000000007</v>
      </c>
      <c r="C27" s="443">
        <f t="shared" si="8"/>
        <v>67858.137999999992</v>
      </c>
      <c r="D27" s="454">
        <v>20929.967000000001</v>
      </c>
      <c r="E27" s="454">
        <v>30381.309999999994</v>
      </c>
      <c r="F27" s="454">
        <v>51122.436000000002</v>
      </c>
      <c r="G27" s="454">
        <v>34023.748</v>
      </c>
      <c r="H27" s="454">
        <v>5.8329999999999993</v>
      </c>
      <c r="I27" s="454">
        <v>671.08700000000022</v>
      </c>
      <c r="J27" s="454">
        <v>2.121</v>
      </c>
      <c r="K27" s="454">
        <v>38.86</v>
      </c>
      <c r="L27" s="454">
        <v>480.99700000000007</v>
      </c>
      <c r="M27" s="454">
        <v>2743.1329999999994</v>
      </c>
      <c r="N27" s="442">
        <f t="shared" si="9"/>
        <v>118993.86499999998</v>
      </c>
      <c r="O27" s="443">
        <f t="shared" si="10"/>
        <v>67547.846999999994</v>
      </c>
      <c r="P27" s="454">
        <v>52453.952999999987</v>
      </c>
      <c r="Q27" s="454">
        <v>36990.273000000001</v>
      </c>
      <c r="R27" s="454">
        <v>66043.793999999994</v>
      </c>
      <c r="S27" s="454">
        <v>26673.185000000001</v>
      </c>
      <c r="T27" s="454">
        <v>14.830999999999998</v>
      </c>
      <c r="U27" s="454">
        <v>1601.2030000000004</v>
      </c>
      <c r="V27" s="454">
        <v>0</v>
      </c>
      <c r="W27" s="454">
        <v>0</v>
      </c>
      <c r="X27" s="454">
        <v>481.28699999999998</v>
      </c>
      <c r="Y27" s="454">
        <v>2283.1860000000001</v>
      </c>
      <c r="Z27" s="451">
        <f t="shared" si="11"/>
        <v>102824.76500000001</v>
      </c>
      <c r="AA27" s="436">
        <f t="shared" si="12"/>
        <v>63183.108</v>
      </c>
      <c r="AB27" s="436">
        <v>21468.990999999998</v>
      </c>
      <c r="AC27" s="436">
        <v>29240.445</v>
      </c>
      <c r="AD27" s="436">
        <v>79030.438000000009</v>
      </c>
      <c r="AE27" s="436">
        <v>28573.207999999999</v>
      </c>
      <c r="AF27" s="436">
        <v>25.259</v>
      </c>
      <c r="AG27" s="436">
        <v>1831.8</v>
      </c>
      <c r="AH27" s="436">
        <v>492.07199999999995</v>
      </c>
      <c r="AI27" s="436">
        <v>501.101</v>
      </c>
      <c r="AJ27" s="436">
        <v>1808.0049999999999</v>
      </c>
      <c r="AK27" s="437">
        <v>3036.5539999999996</v>
      </c>
      <c r="AL27" s="326">
        <f t="shared" si="13"/>
        <v>69539.873000000007</v>
      </c>
      <c r="AM27" s="323">
        <f t="shared" si="14"/>
        <v>70182.618999999992</v>
      </c>
      <c r="AN27" s="328">
        <v>23899.528000000002</v>
      </c>
      <c r="AO27" s="328">
        <v>33815.811999999998</v>
      </c>
      <c r="AP27" s="328">
        <v>44152.132000000005</v>
      </c>
      <c r="AQ27" s="328">
        <v>30798.309000000001</v>
      </c>
      <c r="AR27" s="328">
        <v>31.260999999999996</v>
      </c>
      <c r="AS27" s="328">
        <v>2438.9059999999999</v>
      </c>
      <c r="AT27" s="328">
        <v>2.0659999999999998</v>
      </c>
      <c r="AU27" s="328">
        <v>10.411999999999999</v>
      </c>
      <c r="AV27" s="328">
        <v>1454.886</v>
      </c>
      <c r="AW27" s="329">
        <v>3119.18</v>
      </c>
      <c r="AX27" s="326">
        <f t="shared" si="41"/>
        <v>53425.442999999999</v>
      </c>
      <c r="AY27" s="323">
        <f t="shared" si="42"/>
        <v>65287.735999999997</v>
      </c>
      <c r="AZ27" s="371">
        <v>26071.289999999997</v>
      </c>
      <c r="BA27" s="371">
        <v>40569.192999999999</v>
      </c>
      <c r="BB27" s="371">
        <v>27285.969999999998</v>
      </c>
      <c r="BC27" s="371">
        <v>21318.798999999999</v>
      </c>
      <c r="BD27" s="371">
        <v>32.014000000000003</v>
      </c>
      <c r="BE27" s="371">
        <v>3275.3969999999995</v>
      </c>
      <c r="BF27" s="371">
        <v>36.169000000000004</v>
      </c>
      <c r="BG27" s="371">
        <v>120.79900000000001</v>
      </c>
      <c r="BH27" s="333"/>
      <c r="BI27" s="372">
        <v>3.548</v>
      </c>
      <c r="BJ27" s="326">
        <f t="shared" si="16"/>
        <v>34203.250104999999</v>
      </c>
      <c r="BK27" s="323">
        <f t="shared" si="17"/>
        <v>52453.648000000001</v>
      </c>
      <c r="BL27" s="323">
        <v>15598.193232</v>
      </c>
      <c r="BM27" s="323">
        <v>33031.620000000003</v>
      </c>
      <c r="BN27" s="323">
        <v>18597.500434999998</v>
      </c>
      <c r="BO27" s="323">
        <v>18892.812999999998</v>
      </c>
      <c r="BP27" s="323">
        <v>4.2504380000000008</v>
      </c>
      <c r="BQ27" s="323">
        <v>502.16999999999996</v>
      </c>
      <c r="BR27" s="323">
        <v>3.306</v>
      </c>
      <c r="BS27" s="323">
        <v>22.756999999999998</v>
      </c>
      <c r="BT27" s="333"/>
      <c r="BU27" s="324">
        <v>4.2880000000000003</v>
      </c>
      <c r="BV27" s="319">
        <f t="shared" si="18"/>
        <v>27955</v>
      </c>
      <c r="BW27" s="320">
        <f t="shared" si="19"/>
        <v>45130</v>
      </c>
      <c r="BX27" s="321">
        <v>13012</v>
      </c>
      <c r="BY27" s="321">
        <v>26461</v>
      </c>
      <c r="BZ27" s="321">
        <v>14884</v>
      </c>
      <c r="CA27" s="321">
        <v>18358</v>
      </c>
      <c r="CB27" s="321">
        <v>1</v>
      </c>
      <c r="CC27" s="321">
        <v>302</v>
      </c>
      <c r="CD27" s="321">
        <v>58</v>
      </c>
      <c r="CE27" s="325">
        <v>9</v>
      </c>
      <c r="CF27" s="319">
        <f t="shared" si="20"/>
        <v>64413.548906000011</v>
      </c>
      <c r="CG27" s="320">
        <f t="shared" si="21"/>
        <v>54385.140000000007</v>
      </c>
      <c r="CH27" s="323">
        <v>6496.6973059999991</v>
      </c>
      <c r="CI27" s="323">
        <v>13654.441999999999</v>
      </c>
      <c r="CJ27" s="323">
        <v>57837.623000000007</v>
      </c>
      <c r="CK27" s="323">
        <v>40138.737000000001</v>
      </c>
      <c r="CL27" s="323">
        <v>9.6442999999999994</v>
      </c>
      <c r="CM27" s="323">
        <v>477.74099999999999</v>
      </c>
      <c r="CN27" s="323">
        <v>69.584299999999999</v>
      </c>
      <c r="CO27" s="324">
        <v>114.22</v>
      </c>
      <c r="CP27" s="319">
        <f t="shared" si="22"/>
        <v>19864.738054999998</v>
      </c>
      <c r="CQ27" s="320">
        <f t="shared" si="23"/>
        <v>25493.762999999999</v>
      </c>
      <c r="CR27" s="323">
        <v>8926.5975249999992</v>
      </c>
      <c r="CS27" s="323">
        <v>16743.251</v>
      </c>
      <c r="CT27" s="323">
        <v>10517.956</v>
      </c>
      <c r="CU27" s="323">
        <v>8198.7129999999997</v>
      </c>
      <c r="CV27" s="323">
        <v>0.13625000000000001</v>
      </c>
      <c r="CW27" s="323">
        <v>4.8879999999999999</v>
      </c>
      <c r="CX27" s="323">
        <v>420.04827999999998</v>
      </c>
      <c r="CY27" s="324">
        <v>546.91099999999994</v>
      </c>
      <c r="CZ27" s="319">
        <f t="shared" si="24"/>
        <v>86694.686189999993</v>
      </c>
      <c r="DA27" s="320">
        <f t="shared" si="25"/>
        <v>38538.167000000001</v>
      </c>
      <c r="DB27" s="323">
        <v>8157.4219400000011</v>
      </c>
      <c r="DC27" s="323">
        <v>12700.57</v>
      </c>
      <c r="DD27" s="323">
        <v>78534.01384</v>
      </c>
      <c r="DE27" s="323">
        <v>25655.025000000005</v>
      </c>
      <c r="DF27" s="323">
        <v>3.25041</v>
      </c>
      <c r="DG27" s="323">
        <v>164.738</v>
      </c>
      <c r="DH27" s="323">
        <v>0</v>
      </c>
      <c r="DI27" s="324">
        <v>17.834</v>
      </c>
      <c r="DJ27" s="319">
        <f t="shared" si="26"/>
        <v>16808.837</v>
      </c>
      <c r="DK27" s="320">
        <f t="shared" si="27"/>
        <v>24094.977999999999</v>
      </c>
      <c r="DL27" s="320">
        <v>5946.4520000000002</v>
      </c>
      <c r="DM27" s="320">
        <v>13830.673000000001</v>
      </c>
      <c r="DN27" s="320">
        <v>10861.638000000001</v>
      </c>
      <c r="DO27" s="320">
        <v>9760.3610000000008</v>
      </c>
      <c r="DP27" s="320">
        <v>0.747</v>
      </c>
      <c r="DQ27" s="320">
        <v>135.99599999999998</v>
      </c>
      <c r="DR27" s="320"/>
      <c r="DS27" s="322">
        <v>367.94800000000004</v>
      </c>
      <c r="DT27" s="451">
        <f t="shared" si="28"/>
        <v>667265.36025600007</v>
      </c>
      <c r="DU27" s="436">
        <f t="shared" si="29"/>
        <v>574155.14399999997</v>
      </c>
      <c r="DV27" s="436">
        <f t="shared" si="30"/>
        <v>202961.09100299995</v>
      </c>
      <c r="DW27" s="436">
        <f t="shared" si="31"/>
        <v>287418.58899999998</v>
      </c>
      <c r="DX27" s="436">
        <f t="shared" si="32"/>
        <v>458867.50127499999</v>
      </c>
      <c r="DY27" s="436">
        <f t="shared" si="33"/>
        <v>262390.89799999999</v>
      </c>
      <c r="DZ27" s="436">
        <f t="shared" si="34"/>
        <v>128.22639800000002</v>
      </c>
      <c r="EA27" s="436">
        <f t="shared" si="35"/>
        <v>11405.925999999999</v>
      </c>
      <c r="EB27" s="436">
        <f t="shared" si="36"/>
        <v>535.73399999999992</v>
      </c>
      <c r="EC27" s="436">
        <f t="shared" si="37"/>
        <v>693.92899999999997</v>
      </c>
      <c r="ED27" s="436">
        <f t="shared" si="38"/>
        <v>4772.8075799999997</v>
      </c>
      <c r="EE27" s="437">
        <f t="shared" si="39"/>
        <v>12245.802000000001</v>
      </c>
      <c r="EF27" s="288"/>
    </row>
    <row r="28" spans="1:136" s="144" customFormat="1" x14ac:dyDescent="0.35">
      <c r="A28" s="335" t="s">
        <v>82</v>
      </c>
      <c r="B28" s="442">
        <f t="shared" si="7"/>
        <v>26719.257000000001</v>
      </c>
      <c r="C28" s="443">
        <f t="shared" si="8"/>
        <v>79024.10500000001</v>
      </c>
      <c r="D28" s="454">
        <v>22205.553</v>
      </c>
      <c r="E28" s="454">
        <v>73174.76400000001</v>
      </c>
      <c r="F28" s="454">
        <v>2533.2779999999998</v>
      </c>
      <c r="G28" s="454">
        <v>2031.2420000000002</v>
      </c>
      <c r="H28" s="454">
        <v>6.0940000000000003</v>
      </c>
      <c r="I28" s="454">
        <v>576.66100000000006</v>
      </c>
      <c r="J28" s="454">
        <v>1364.307</v>
      </c>
      <c r="K28" s="454">
        <v>1057.537</v>
      </c>
      <c r="L28" s="454">
        <v>610.02499999999998</v>
      </c>
      <c r="M28" s="454">
        <v>2183.9010000000003</v>
      </c>
      <c r="N28" s="442">
        <f t="shared" si="9"/>
        <v>28626.596999999994</v>
      </c>
      <c r="O28" s="443">
        <f t="shared" si="10"/>
        <v>95519.742000000042</v>
      </c>
      <c r="P28" s="454">
        <v>22949.667999999994</v>
      </c>
      <c r="Q28" s="454">
        <v>86580.940000000031</v>
      </c>
      <c r="R28" s="454">
        <v>3056.998</v>
      </c>
      <c r="S28" s="454">
        <v>3345.05</v>
      </c>
      <c r="T28" s="454">
        <v>6.6260000000000021</v>
      </c>
      <c r="U28" s="454">
        <v>532.06499999999994</v>
      </c>
      <c r="V28" s="454">
        <v>616.4670000000001</v>
      </c>
      <c r="W28" s="454">
        <v>476.35199999999998</v>
      </c>
      <c r="X28" s="454">
        <v>1996.8379999999993</v>
      </c>
      <c r="Y28" s="454">
        <v>4585.335</v>
      </c>
      <c r="Z28" s="451">
        <f t="shared" si="11"/>
        <v>24755.536999999997</v>
      </c>
      <c r="AA28" s="436">
        <f t="shared" si="12"/>
        <v>105274.31399999998</v>
      </c>
      <c r="AB28" s="436">
        <v>17383.482999999997</v>
      </c>
      <c r="AC28" s="436">
        <v>96582.601999999999</v>
      </c>
      <c r="AD28" s="436">
        <v>3809.9050000000002</v>
      </c>
      <c r="AE28" s="436">
        <v>1965.4</v>
      </c>
      <c r="AF28" s="436">
        <v>16.548000000000002</v>
      </c>
      <c r="AG28" s="436">
        <v>1986.825</v>
      </c>
      <c r="AH28" s="436">
        <v>2508.0239999999999</v>
      </c>
      <c r="AI28" s="436">
        <v>1559.173</v>
      </c>
      <c r="AJ28" s="436">
        <v>1037.577</v>
      </c>
      <c r="AK28" s="437">
        <v>3180.3139999999999</v>
      </c>
      <c r="AL28" s="326">
        <f t="shared" si="13"/>
        <v>22704.397000000001</v>
      </c>
      <c r="AM28" s="323">
        <f t="shared" si="14"/>
        <v>116989.73700000011</v>
      </c>
      <c r="AN28" s="328">
        <v>14248.021999999999</v>
      </c>
      <c r="AO28" s="328">
        <v>102281.29300000009</v>
      </c>
      <c r="AP28" s="328">
        <v>4511.3730000000005</v>
      </c>
      <c r="AQ28" s="328">
        <v>7224.0400000000009</v>
      </c>
      <c r="AR28" s="328">
        <v>14.418000000000001</v>
      </c>
      <c r="AS28" s="328">
        <v>3008.7060000000001</v>
      </c>
      <c r="AT28" s="328">
        <v>3270.7629999999999</v>
      </c>
      <c r="AU28" s="328">
        <v>2080.009</v>
      </c>
      <c r="AV28" s="328">
        <v>659.82100000000003</v>
      </c>
      <c r="AW28" s="329">
        <v>2395.6889999999999</v>
      </c>
      <c r="AX28" s="326">
        <f t="shared" si="41"/>
        <v>24268.311000000005</v>
      </c>
      <c r="AY28" s="323">
        <f t="shared" si="42"/>
        <v>106382.46599999999</v>
      </c>
      <c r="AZ28" s="371">
        <v>12978.55700000001</v>
      </c>
      <c r="BA28" s="371">
        <v>98084.166999999987</v>
      </c>
      <c r="BB28" s="371">
        <v>10237.510999999999</v>
      </c>
      <c r="BC28" s="371">
        <v>6601.4390000000003</v>
      </c>
      <c r="BD28" s="371">
        <v>8.3839999999999986</v>
      </c>
      <c r="BE28" s="371">
        <v>985.64099999999996</v>
      </c>
      <c r="BF28" s="371">
        <v>1043.8589999999999</v>
      </c>
      <c r="BG28" s="371">
        <v>709.86700000000008</v>
      </c>
      <c r="BH28" s="333"/>
      <c r="BI28" s="372">
        <v>1.3519999999999999</v>
      </c>
      <c r="BJ28" s="326">
        <f t="shared" si="16"/>
        <v>26494.112125</v>
      </c>
      <c r="BK28" s="323">
        <f t="shared" si="17"/>
        <v>78306.733999999982</v>
      </c>
      <c r="BL28" s="323">
        <v>18419.523054000001</v>
      </c>
      <c r="BM28" s="323">
        <v>71335.481</v>
      </c>
      <c r="BN28" s="323">
        <v>6532.1217829999996</v>
      </c>
      <c r="BO28" s="323">
        <v>4440.9040000000005</v>
      </c>
      <c r="BP28" s="323">
        <v>8.5323770000000003</v>
      </c>
      <c r="BQ28" s="323">
        <v>1354.2570000000001</v>
      </c>
      <c r="BR28" s="323">
        <v>1533.9349110000001</v>
      </c>
      <c r="BS28" s="323">
        <v>1174.6769999999999</v>
      </c>
      <c r="BT28" s="333"/>
      <c r="BU28" s="324">
        <v>1.415</v>
      </c>
      <c r="BV28" s="319">
        <f t="shared" si="18"/>
        <v>19613</v>
      </c>
      <c r="BW28" s="320">
        <f t="shared" si="19"/>
        <v>78533</v>
      </c>
      <c r="BX28" s="321">
        <v>12271</v>
      </c>
      <c r="BY28" s="321">
        <v>67400</v>
      </c>
      <c r="BZ28" s="321">
        <v>5626</v>
      </c>
      <c r="CA28" s="321">
        <v>4330</v>
      </c>
      <c r="CB28" s="321">
        <v>14</v>
      </c>
      <c r="CC28" s="321">
        <v>5405</v>
      </c>
      <c r="CD28" s="321">
        <v>1702</v>
      </c>
      <c r="CE28" s="325">
        <v>1398</v>
      </c>
      <c r="CF28" s="319">
        <f t="shared" si="20"/>
        <v>18088.992809000003</v>
      </c>
      <c r="CG28" s="320">
        <f t="shared" si="21"/>
        <v>54708.234000000004</v>
      </c>
      <c r="CH28" s="323">
        <v>14256.884880000001</v>
      </c>
      <c r="CI28" s="323">
        <v>51128.483999999997</v>
      </c>
      <c r="CJ28" s="323">
        <v>2929.4720000000002</v>
      </c>
      <c r="CK28" s="323">
        <v>2139.8720000000003</v>
      </c>
      <c r="CL28" s="323">
        <v>6.3156460000000001</v>
      </c>
      <c r="CM28" s="323">
        <v>665.57799999999997</v>
      </c>
      <c r="CN28" s="323">
        <v>896.32028300000002</v>
      </c>
      <c r="CO28" s="324">
        <v>774.3</v>
      </c>
      <c r="CP28" s="319">
        <f t="shared" si="22"/>
        <v>25205.341198000002</v>
      </c>
      <c r="CQ28" s="320">
        <f t="shared" si="23"/>
        <v>43648.484000000004</v>
      </c>
      <c r="CR28" s="323">
        <v>16216.782533000001</v>
      </c>
      <c r="CS28" s="323">
        <v>36385.921000000002</v>
      </c>
      <c r="CT28" s="323">
        <v>8576.2011000000002</v>
      </c>
      <c r="CU28" s="323">
        <v>6152.7820000000002</v>
      </c>
      <c r="CV28" s="323">
        <v>7.7957250000000009</v>
      </c>
      <c r="CW28" s="323">
        <v>677.5150000000001</v>
      </c>
      <c r="CX28" s="323">
        <v>404.56184000000002</v>
      </c>
      <c r="CY28" s="324">
        <v>432.26600000000008</v>
      </c>
      <c r="CZ28" s="319">
        <f t="shared" si="24"/>
        <v>17116.407067</v>
      </c>
      <c r="DA28" s="320">
        <f t="shared" si="25"/>
        <v>92102.186000000002</v>
      </c>
      <c r="DB28" s="323">
        <v>14187.545849999999</v>
      </c>
      <c r="DC28" s="323">
        <v>88028.90800000001</v>
      </c>
      <c r="DD28" s="323">
        <v>2357.3709999999996</v>
      </c>
      <c r="DE28" s="323">
        <v>1705.3340000000001</v>
      </c>
      <c r="DF28" s="323">
        <v>8.3193469999999987</v>
      </c>
      <c r="DG28" s="323">
        <v>1764.2939999999999</v>
      </c>
      <c r="DH28" s="323">
        <v>563.17087000000004</v>
      </c>
      <c r="DI28" s="324">
        <v>603.64999999999986</v>
      </c>
      <c r="DJ28" s="319">
        <f t="shared" si="26"/>
        <v>30848.716999999993</v>
      </c>
      <c r="DK28" s="320">
        <f t="shared" si="27"/>
        <v>172172.08099999995</v>
      </c>
      <c r="DL28" s="320">
        <v>19092.934999999994</v>
      </c>
      <c r="DM28" s="320">
        <v>161172.73499999999</v>
      </c>
      <c r="DN28" s="320">
        <v>11745.351000000001</v>
      </c>
      <c r="DO28" s="320">
        <v>7777.9549999999999</v>
      </c>
      <c r="DP28" s="320">
        <v>10.430999999999999</v>
      </c>
      <c r="DQ28" s="320">
        <v>1664.2810000000002</v>
      </c>
      <c r="DR28" s="320"/>
      <c r="DS28" s="322">
        <v>1557.11</v>
      </c>
      <c r="DT28" s="451">
        <f t="shared" si="28"/>
        <v>264440.669199</v>
      </c>
      <c r="DU28" s="436">
        <f t="shared" si="29"/>
        <v>1022661.0830000002</v>
      </c>
      <c r="DV28" s="436">
        <f t="shared" si="30"/>
        <v>184209.954317</v>
      </c>
      <c r="DW28" s="436">
        <f t="shared" si="31"/>
        <v>932155.29500000016</v>
      </c>
      <c r="DX28" s="436">
        <f t="shared" si="32"/>
        <v>61915.581882999999</v>
      </c>
      <c r="DY28" s="436">
        <f t="shared" si="33"/>
        <v>47714.018000000011</v>
      </c>
      <c r="DZ28" s="436">
        <f t="shared" si="34"/>
        <v>107.464095</v>
      </c>
      <c r="EA28" s="436">
        <f t="shared" si="35"/>
        <v>18620.823</v>
      </c>
      <c r="EB28" s="436">
        <f t="shared" si="36"/>
        <v>10337.354911</v>
      </c>
      <c r="EC28" s="436">
        <f t="shared" si="37"/>
        <v>7057.6149999999998</v>
      </c>
      <c r="ED28" s="436">
        <f t="shared" si="38"/>
        <v>7870.3139929999998</v>
      </c>
      <c r="EE28" s="437">
        <f t="shared" si="39"/>
        <v>17113.332000000002</v>
      </c>
      <c r="EF28" s="288"/>
    </row>
    <row r="29" spans="1:136" s="144" customFormat="1" x14ac:dyDescent="0.35">
      <c r="A29" s="335" t="s">
        <v>119</v>
      </c>
      <c r="B29" s="442">
        <f t="shared" si="7"/>
        <v>2489.357</v>
      </c>
      <c r="C29" s="443">
        <f t="shared" si="8"/>
        <v>19970.307000000001</v>
      </c>
      <c r="D29" s="454">
        <v>838.25</v>
      </c>
      <c r="E29" s="454">
        <v>17823.692000000003</v>
      </c>
      <c r="F29" s="454">
        <v>1312.6599999999999</v>
      </c>
      <c r="G29" s="454">
        <v>1090.3500000000001</v>
      </c>
      <c r="H29" s="454">
        <v>0.82299999999999995</v>
      </c>
      <c r="I29" s="454">
        <v>161.41400000000002</v>
      </c>
      <c r="J29" s="454">
        <v>0</v>
      </c>
      <c r="K29" s="454">
        <v>0</v>
      </c>
      <c r="L29" s="454">
        <v>337.62400000000002</v>
      </c>
      <c r="M29" s="454">
        <v>894.851</v>
      </c>
      <c r="N29" s="442">
        <f t="shared" si="9"/>
        <v>923.58699999999988</v>
      </c>
      <c r="O29" s="443">
        <f t="shared" si="10"/>
        <v>19919.256000000012</v>
      </c>
      <c r="P29" s="454">
        <v>791.20899999999983</v>
      </c>
      <c r="Q29" s="454">
        <v>19160.188000000009</v>
      </c>
      <c r="R29" s="454">
        <v>68.960999999999999</v>
      </c>
      <c r="S29" s="454">
        <v>411.70099999999996</v>
      </c>
      <c r="T29" s="454">
        <v>0.68499999999999994</v>
      </c>
      <c r="U29" s="454">
        <v>223.74799999999999</v>
      </c>
      <c r="V29" s="454">
        <v>5.9170000000000007</v>
      </c>
      <c r="W29" s="454">
        <v>44.290999999999997</v>
      </c>
      <c r="X29" s="454">
        <v>56.815000000000005</v>
      </c>
      <c r="Y29" s="454">
        <v>79.328000000000017</v>
      </c>
      <c r="Z29" s="451">
        <f t="shared" si="11"/>
        <v>2899.5720000000001</v>
      </c>
      <c r="AA29" s="436">
        <f t="shared" si="12"/>
        <v>17795.573</v>
      </c>
      <c r="AB29" s="436">
        <v>701.13</v>
      </c>
      <c r="AC29" s="436">
        <v>12899.575000000001</v>
      </c>
      <c r="AD29" s="436">
        <v>1949.7919999999999</v>
      </c>
      <c r="AE29" s="436">
        <v>2263.085</v>
      </c>
      <c r="AF29" s="436">
        <v>1.895</v>
      </c>
      <c r="AG29" s="436">
        <v>155.70599999999999</v>
      </c>
      <c r="AH29" s="334">
        <v>0</v>
      </c>
      <c r="AI29" s="334">
        <v>0</v>
      </c>
      <c r="AJ29" s="436">
        <v>246.75499999999997</v>
      </c>
      <c r="AK29" s="437">
        <v>2477.2069999999999</v>
      </c>
      <c r="AL29" s="326">
        <f t="shared" si="13"/>
        <v>3548.0860000000007</v>
      </c>
      <c r="AM29" s="323">
        <f t="shared" si="14"/>
        <v>16728.823</v>
      </c>
      <c r="AN29" s="328">
        <v>588.42200000000003</v>
      </c>
      <c r="AO29" s="328">
        <v>12758.007</v>
      </c>
      <c r="AP29" s="328">
        <v>1942.5040000000001</v>
      </c>
      <c r="AQ29" s="328">
        <v>2159.3500000000004</v>
      </c>
      <c r="AR29" s="328">
        <v>0.26400000000000001</v>
      </c>
      <c r="AS29" s="328">
        <v>201.78800000000001</v>
      </c>
      <c r="AT29" s="334">
        <v>4.6929999999999996</v>
      </c>
      <c r="AU29" s="334">
        <v>23.277000000000001</v>
      </c>
      <c r="AV29" s="328">
        <v>1012.203</v>
      </c>
      <c r="AW29" s="329">
        <v>1586.4009999999998</v>
      </c>
      <c r="AX29" s="326">
        <f t="shared" si="41"/>
        <v>12256.144999999999</v>
      </c>
      <c r="AY29" s="323">
        <f t="shared" si="42"/>
        <v>19030.537</v>
      </c>
      <c r="AZ29" s="371">
        <v>4699.0139999999992</v>
      </c>
      <c r="BA29" s="371">
        <v>18153.135000000002</v>
      </c>
      <c r="BB29" s="371">
        <v>7551.8869999999997</v>
      </c>
      <c r="BC29" s="371">
        <v>778.97299999999996</v>
      </c>
      <c r="BD29" s="371">
        <v>5.2439999999999998</v>
      </c>
      <c r="BE29" s="371">
        <v>97.736000000000004</v>
      </c>
      <c r="BF29" s="333"/>
      <c r="BG29" s="371"/>
      <c r="BH29" s="371"/>
      <c r="BI29" s="372">
        <v>0.69300000000000006</v>
      </c>
      <c r="BJ29" s="326">
        <f t="shared" si="16"/>
        <v>24883.587169000002</v>
      </c>
      <c r="BK29" s="323">
        <f t="shared" si="17"/>
        <v>21617.343000000001</v>
      </c>
      <c r="BL29" s="323">
        <v>5015.9822349999995</v>
      </c>
      <c r="BM29" s="323">
        <v>20210.759000000002</v>
      </c>
      <c r="BN29" s="323">
        <v>19867.090840000001</v>
      </c>
      <c r="BO29" s="323">
        <v>1304.4459999999999</v>
      </c>
      <c r="BP29" s="323">
        <v>0.51283400000000001</v>
      </c>
      <c r="BQ29" s="323">
        <v>86.158000000000001</v>
      </c>
      <c r="BR29" s="333"/>
      <c r="BS29" s="323">
        <v>15.73</v>
      </c>
      <c r="BT29" s="323">
        <v>1.2600000000000001E-3</v>
      </c>
      <c r="BU29" s="324">
        <v>0.25</v>
      </c>
      <c r="BV29" s="319">
        <f t="shared" si="18"/>
        <v>14714</v>
      </c>
      <c r="BW29" s="320">
        <f t="shared" si="19"/>
        <v>20579</v>
      </c>
      <c r="BX29" s="321">
        <v>2784</v>
      </c>
      <c r="BY29" s="321">
        <v>19009</v>
      </c>
      <c r="BZ29" s="321">
        <v>11930</v>
      </c>
      <c r="CA29" s="321">
        <v>1328</v>
      </c>
      <c r="CB29" s="321"/>
      <c r="CC29" s="321">
        <v>239</v>
      </c>
      <c r="CD29" s="321"/>
      <c r="CE29" s="325">
        <v>3</v>
      </c>
      <c r="CF29" s="319">
        <f t="shared" si="20"/>
        <v>8147.3747830000011</v>
      </c>
      <c r="CG29" s="320">
        <f t="shared" si="21"/>
        <v>18689.709000000003</v>
      </c>
      <c r="CH29" s="323">
        <v>8105.7771160000011</v>
      </c>
      <c r="CI29" s="323">
        <v>17685.908000000003</v>
      </c>
      <c r="CJ29" s="323">
        <v>25</v>
      </c>
      <c r="CK29" s="323">
        <v>15</v>
      </c>
      <c r="CL29" s="323">
        <v>1.1124669999999999</v>
      </c>
      <c r="CM29" s="323">
        <v>515.28</v>
      </c>
      <c r="CN29" s="323">
        <v>15.485199999999999</v>
      </c>
      <c r="CO29" s="324">
        <v>473.52100000000002</v>
      </c>
      <c r="CP29" s="319">
        <f t="shared" si="22"/>
        <v>1925.6532359999999</v>
      </c>
      <c r="CQ29" s="320">
        <f t="shared" si="23"/>
        <v>21447.226999999999</v>
      </c>
      <c r="CR29" s="323">
        <v>1900.7650269999999</v>
      </c>
      <c r="CS29" s="323">
        <v>20861.292999999998</v>
      </c>
      <c r="CT29" s="323">
        <v>21.413999999999998</v>
      </c>
      <c r="CU29" s="323">
        <v>51.076999999999998</v>
      </c>
      <c r="CV29" s="323">
        <v>3.439209</v>
      </c>
      <c r="CW29" s="323">
        <v>534.21600000000001</v>
      </c>
      <c r="CX29" s="323">
        <v>3.5000000000000003E-2</v>
      </c>
      <c r="CY29" s="324">
        <v>0.64100000000000001</v>
      </c>
      <c r="CZ29" s="319">
        <f t="shared" si="24"/>
        <v>434.92367000000002</v>
      </c>
      <c r="DA29" s="320">
        <f t="shared" si="25"/>
        <v>12375.475</v>
      </c>
      <c r="DB29" s="323">
        <v>342.07844999999998</v>
      </c>
      <c r="DC29" s="323">
        <v>12119.168</v>
      </c>
      <c r="DD29" s="323">
        <v>72.621210000000005</v>
      </c>
      <c r="DE29" s="323">
        <v>47.93</v>
      </c>
      <c r="DF29" s="323">
        <v>1.49451</v>
      </c>
      <c r="DG29" s="323">
        <v>206.09200000000001</v>
      </c>
      <c r="DH29" s="323">
        <v>18.729500000000002</v>
      </c>
      <c r="DI29" s="324">
        <v>2.2850000000000001</v>
      </c>
      <c r="DJ29" s="319">
        <f t="shared" si="26"/>
        <v>170.97800000000001</v>
      </c>
      <c r="DK29" s="320">
        <f t="shared" si="27"/>
        <v>4323.4339999999993</v>
      </c>
      <c r="DL29" s="320">
        <v>164.78900000000002</v>
      </c>
      <c r="DM29" s="320">
        <v>3095.915</v>
      </c>
      <c r="DN29" s="320">
        <v>0</v>
      </c>
      <c r="DO29" s="320">
        <v>0</v>
      </c>
      <c r="DP29" s="320">
        <v>6.1890000000000001</v>
      </c>
      <c r="DQ29" s="320">
        <v>1193.731</v>
      </c>
      <c r="DR29" s="320"/>
      <c r="DS29" s="322">
        <v>33.787999999999997</v>
      </c>
      <c r="DT29" s="451">
        <f t="shared" si="28"/>
        <v>72393.263858000006</v>
      </c>
      <c r="DU29" s="436">
        <f t="shared" si="29"/>
        <v>192476.68400000007</v>
      </c>
      <c r="DV29" s="436">
        <f t="shared" si="30"/>
        <v>25931.416828000005</v>
      </c>
      <c r="DW29" s="436">
        <f t="shared" si="31"/>
        <v>173776.64000000004</v>
      </c>
      <c r="DX29" s="436">
        <f t="shared" si="32"/>
        <v>44741.930049999995</v>
      </c>
      <c r="DY29" s="436">
        <f t="shared" si="33"/>
        <v>9449.9120000000003</v>
      </c>
      <c r="DZ29" s="436">
        <f t="shared" si="34"/>
        <v>21.659019999999998</v>
      </c>
      <c r="EA29" s="436">
        <f t="shared" si="35"/>
        <v>3614.8690000000006</v>
      </c>
      <c r="EB29" s="436">
        <f t="shared" si="36"/>
        <v>10.61</v>
      </c>
      <c r="EC29" s="436">
        <f t="shared" si="37"/>
        <v>83.298000000000002</v>
      </c>
      <c r="ED29" s="436">
        <f t="shared" si="38"/>
        <v>1687.64796</v>
      </c>
      <c r="EE29" s="437">
        <f t="shared" si="39"/>
        <v>5551.9649999999992</v>
      </c>
      <c r="EF29" s="288"/>
    </row>
    <row r="30" spans="1:136" s="144" customFormat="1" x14ac:dyDescent="0.35">
      <c r="A30" s="335" t="s">
        <v>120</v>
      </c>
      <c r="B30" s="442">
        <f t="shared" si="7"/>
        <v>1863384.2709999997</v>
      </c>
      <c r="C30" s="443">
        <f t="shared" si="8"/>
        <v>3974041.4640000006</v>
      </c>
      <c r="D30" s="454">
        <v>611575.25699999998</v>
      </c>
      <c r="E30" s="454">
        <v>2794264.7230000002</v>
      </c>
      <c r="F30" s="454">
        <v>1103616.1829999997</v>
      </c>
      <c r="G30" s="454">
        <v>756821.65700000001</v>
      </c>
      <c r="H30" s="454">
        <v>849.03600000000017</v>
      </c>
      <c r="I30" s="454">
        <v>124797.88700000002</v>
      </c>
      <c r="J30" s="454">
        <v>47213.145999999993</v>
      </c>
      <c r="K30" s="454">
        <v>41265.686999999998</v>
      </c>
      <c r="L30" s="454">
        <v>100130.649</v>
      </c>
      <c r="M30" s="454">
        <v>256891.51</v>
      </c>
      <c r="N30" s="442">
        <f t="shared" si="9"/>
        <v>1713795.0409999976</v>
      </c>
      <c r="O30" s="443">
        <f t="shared" si="10"/>
        <v>3734570.3640000005</v>
      </c>
      <c r="P30" s="454">
        <v>671642.01599999797</v>
      </c>
      <c r="Q30" s="454">
        <v>2650001.7070000013</v>
      </c>
      <c r="R30" s="454">
        <v>942074.16499999957</v>
      </c>
      <c r="S30" s="454">
        <v>714763.08799999952</v>
      </c>
      <c r="T30" s="454">
        <v>918.51199999999972</v>
      </c>
      <c r="U30" s="454">
        <v>110573.29599999999</v>
      </c>
      <c r="V30" s="454">
        <v>37211.165000000015</v>
      </c>
      <c r="W30" s="454">
        <v>33207.773999999998</v>
      </c>
      <c r="X30" s="454">
        <v>61949.183000000019</v>
      </c>
      <c r="Y30" s="454">
        <v>226024.49899999952</v>
      </c>
      <c r="Z30" s="451">
        <f t="shared" si="11"/>
        <v>1535837.6010000003</v>
      </c>
      <c r="AA30" s="436">
        <f t="shared" si="12"/>
        <v>3122251.5860000001</v>
      </c>
      <c r="AB30" s="436">
        <v>545830.26699999999</v>
      </c>
      <c r="AC30" s="436">
        <v>2211663.5819999999</v>
      </c>
      <c r="AD30" s="436">
        <v>889180.33000000007</v>
      </c>
      <c r="AE30" s="436">
        <v>605156.04</v>
      </c>
      <c r="AF30" s="436">
        <v>864.71799999999996</v>
      </c>
      <c r="AG30" s="436">
        <v>99481.566000000006</v>
      </c>
      <c r="AH30" s="436">
        <v>18896.784</v>
      </c>
      <c r="AI30" s="436">
        <v>23300.605</v>
      </c>
      <c r="AJ30" s="436">
        <v>81065.502000000008</v>
      </c>
      <c r="AK30" s="437">
        <v>182649.79300000001</v>
      </c>
      <c r="AL30" s="326">
        <f t="shared" si="13"/>
        <v>1473841.6339999991</v>
      </c>
      <c r="AM30" s="323">
        <f t="shared" si="14"/>
        <v>3079996.0019999989</v>
      </c>
      <c r="AN30" s="328">
        <v>469489.63199999899</v>
      </c>
      <c r="AO30" s="328">
        <v>2099593.8029999989</v>
      </c>
      <c r="AP30" s="328">
        <v>929896.00499999989</v>
      </c>
      <c r="AQ30" s="328">
        <v>695086.745</v>
      </c>
      <c r="AR30" s="328">
        <v>764.92899999999997</v>
      </c>
      <c r="AS30" s="328">
        <v>98454.202000000092</v>
      </c>
      <c r="AT30" s="328">
        <v>19967.756999999998</v>
      </c>
      <c r="AU30" s="328">
        <v>25092.812000000002</v>
      </c>
      <c r="AV30" s="328">
        <v>53723.311000000103</v>
      </c>
      <c r="AW30" s="329">
        <v>161768.43999999997</v>
      </c>
      <c r="AX30" s="326">
        <f t="shared" si="41"/>
        <v>1412151.9729999977</v>
      </c>
      <c r="AY30" s="323">
        <f t="shared" si="42"/>
        <v>2853950.0820000009</v>
      </c>
      <c r="AZ30" s="371">
        <v>487723.96299999766</v>
      </c>
      <c r="BA30" s="371">
        <v>1924516.8050000013</v>
      </c>
      <c r="BB30" s="371">
        <v>897715.77999999991</v>
      </c>
      <c r="BC30" s="371">
        <v>773470.24299999967</v>
      </c>
      <c r="BD30" s="371">
        <v>1051.7249999999988</v>
      </c>
      <c r="BE30" s="371">
        <v>112842.16300000002</v>
      </c>
      <c r="BF30" s="371">
        <v>25109.037000000015</v>
      </c>
      <c r="BG30" s="371">
        <v>31948.109999999982</v>
      </c>
      <c r="BH30" s="371">
        <v>551.46799999999996</v>
      </c>
      <c r="BI30" s="372">
        <v>11172.761</v>
      </c>
      <c r="BJ30" s="326">
        <f t="shared" si="16"/>
        <v>1509804.043955999</v>
      </c>
      <c r="BK30" s="323">
        <f t="shared" si="17"/>
        <v>2709685.2340000048</v>
      </c>
      <c r="BL30" s="323">
        <v>538785.21645999909</v>
      </c>
      <c r="BM30" s="323">
        <v>1803654.7780000048</v>
      </c>
      <c r="BN30" s="323">
        <v>954575.89773199987</v>
      </c>
      <c r="BO30" s="323">
        <v>784346.83400000003</v>
      </c>
      <c r="BP30" s="323">
        <v>916.75577399999906</v>
      </c>
      <c r="BQ30" s="323">
        <v>94794.151999999987</v>
      </c>
      <c r="BR30" s="323">
        <v>15395.462628000001</v>
      </c>
      <c r="BS30" s="323">
        <v>26098.078000000001</v>
      </c>
      <c r="BT30" s="323">
        <v>130.71136199999998</v>
      </c>
      <c r="BU30" s="324">
        <v>791.39199999999994</v>
      </c>
      <c r="BV30" s="319">
        <f t="shared" si="18"/>
        <v>1418452</v>
      </c>
      <c r="BW30" s="320">
        <f t="shared" si="19"/>
        <v>2570601</v>
      </c>
      <c r="BX30" s="321">
        <v>484359</v>
      </c>
      <c r="BY30" s="321">
        <v>1682676</v>
      </c>
      <c r="BZ30" s="321">
        <v>921254</v>
      </c>
      <c r="CA30" s="321">
        <v>749780</v>
      </c>
      <c r="CB30" s="321">
        <v>1171</v>
      </c>
      <c r="CC30" s="321">
        <v>114714</v>
      </c>
      <c r="CD30" s="321">
        <v>11668</v>
      </c>
      <c r="CE30" s="325">
        <v>23431</v>
      </c>
      <c r="CF30" s="319">
        <f t="shared" si="20"/>
        <v>1394060.5626759997</v>
      </c>
      <c r="CG30" s="320">
        <f t="shared" si="21"/>
        <v>2508779.7130000023</v>
      </c>
      <c r="CH30" s="323">
        <v>405759.923694</v>
      </c>
      <c r="CI30" s="323">
        <v>1563505.5850000023</v>
      </c>
      <c r="CJ30" s="323">
        <v>975125.10744299996</v>
      </c>
      <c r="CK30" s="323">
        <v>767689.79499999993</v>
      </c>
      <c r="CL30" s="323">
        <v>1673.6231589999979</v>
      </c>
      <c r="CM30" s="323">
        <v>126760.113</v>
      </c>
      <c r="CN30" s="323">
        <v>11501.908380000023</v>
      </c>
      <c r="CO30" s="324">
        <v>50824.22</v>
      </c>
      <c r="CP30" s="319">
        <f t="shared" si="22"/>
        <v>1454139.762937</v>
      </c>
      <c r="CQ30" s="320">
        <f t="shared" si="23"/>
        <v>2491206.4470000011</v>
      </c>
      <c r="CR30" s="323">
        <v>402957.12014700001</v>
      </c>
      <c r="CS30" s="323">
        <v>1577503.935000001</v>
      </c>
      <c r="CT30" s="323">
        <v>1037692.2360200001</v>
      </c>
      <c r="CU30" s="323">
        <v>724242.82400000002</v>
      </c>
      <c r="CV30" s="323">
        <v>5553.9708250000103</v>
      </c>
      <c r="CW30" s="323">
        <v>158320.234</v>
      </c>
      <c r="CX30" s="323">
        <v>7936.4359450000011</v>
      </c>
      <c r="CY30" s="324">
        <v>31139.454000000005</v>
      </c>
      <c r="CZ30" s="319">
        <f t="shared" si="24"/>
        <v>1457532.8029079982</v>
      </c>
      <c r="DA30" s="320">
        <f t="shared" si="25"/>
        <v>2495329.2170000002</v>
      </c>
      <c r="DB30" s="323">
        <v>442101.17431299819</v>
      </c>
      <c r="DC30" s="323">
        <v>1600664.1310000003</v>
      </c>
      <c r="DD30" s="323">
        <v>979896.11794000003</v>
      </c>
      <c r="DE30" s="323">
        <v>587109.179</v>
      </c>
      <c r="DF30" s="323">
        <v>3663.9607250000104</v>
      </c>
      <c r="DG30" s="323">
        <v>147976.68299999993</v>
      </c>
      <c r="DH30" s="323">
        <v>31871.549929999997</v>
      </c>
      <c r="DI30" s="324">
        <v>159579.22399999999</v>
      </c>
      <c r="DJ30" s="319">
        <f t="shared" si="26"/>
        <v>1212452.0829999992</v>
      </c>
      <c r="DK30" s="320">
        <f t="shared" si="27"/>
        <v>2695526.0209999997</v>
      </c>
      <c r="DL30" s="320">
        <v>402283.93299999891</v>
      </c>
      <c r="DM30" s="320">
        <v>1695195.0359999996</v>
      </c>
      <c r="DN30" s="320">
        <v>806861.99</v>
      </c>
      <c r="DO30" s="320">
        <v>725516.0469999999</v>
      </c>
      <c r="DP30" s="320">
        <v>2835.654</v>
      </c>
      <c r="DQ30" s="320">
        <v>180915.68399999998</v>
      </c>
      <c r="DR30" s="320">
        <v>470.50599999999997</v>
      </c>
      <c r="DS30" s="322">
        <v>93899.254000000001</v>
      </c>
      <c r="DT30" s="451">
        <f t="shared" si="28"/>
        <v>16445451.775476992</v>
      </c>
      <c r="DU30" s="436">
        <f t="shared" si="29"/>
        <v>32235937.13000001</v>
      </c>
      <c r="DV30" s="436">
        <f t="shared" si="30"/>
        <v>5462507.5026139915</v>
      </c>
      <c r="DW30" s="436">
        <f t="shared" si="31"/>
        <v>21603240.085000012</v>
      </c>
      <c r="DX30" s="436">
        <f t="shared" si="32"/>
        <v>10437887.812135</v>
      </c>
      <c r="DY30" s="436">
        <f t="shared" si="33"/>
        <v>7883982.4519999996</v>
      </c>
      <c r="DZ30" s="436">
        <f t="shared" si="34"/>
        <v>20263.884483000016</v>
      </c>
      <c r="EA30" s="436">
        <f t="shared" si="35"/>
        <v>1369629.98</v>
      </c>
      <c r="EB30" s="436">
        <f t="shared" si="36"/>
        <v>163793.35162800003</v>
      </c>
      <c r="EC30" s="436">
        <f t="shared" si="37"/>
        <v>180913.06599999999</v>
      </c>
      <c r="ED30" s="436">
        <f t="shared" si="38"/>
        <v>360999.22461700009</v>
      </c>
      <c r="EE30" s="437">
        <f t="shared" si="39"/>
        <v>1198171.5469999993</v>
      </c>
      <c r="EF30" s="288"/>
    </row>
    <row r="31" spans="1:136" s="144" customFormat="1" x14ac:dyDescent="0.35">
      <c r="A31" s="335" t="s">
        <v>121</v>
      </c>
      <c r="B31" s="442">
        <f t="shared" si="7"/>
        <v>221691.49700000006</v>
      </c>
      <c r="C31" s="443">
        <f t="shared" si="8"/>
        <v>884651.0410000002</v>
      </c>
      <c r="D31" s="454">
        <v>167023.59500000003</v>
      </c>
      <c r="E31" s="454">
        <v>783014.8280000001</v>
      </c>
      <c r="F31" s="454">
        <v>41752.958000000006</v>
      </c>
      <c r="G31" s="454">
        <v>50654.566999999995</v>
      </c>
      <c r="H31" s="454">
        <v>76.543999999999983</v>
      </c>
      <c r="I31" s="454">
        <v>12006.152</v>
      </c>
      <c r="J31" s="454">
        <v>242.34400000000002</v>
      </c>
      <c r="K31" s="454">
        <v>833.35099999999977</v>
      </c>
      <c r="L31" s="454">
        <v>12596.055999999999</v>
      </c>
      <c r="M31" s="454">
        <v>38142.143000000011</v>
      </c>
      <c r="N31" s="442">
        <f t="shared" si="9"/>
        <v>259777.85699999984</v>
      </c>
      <c r="O31" s="443">
        <f t="shared" si="10"/>
        <v>843403.80899999931</v>
      </c>
      <c r="P31" s="454">
        <v>175451.58199999988</v>
      </c>
      <c r="Q31" s="454">
        <v>749263.34099999932</v>
      </c>
      <c r="R31" s="454">
        <v>74592.291999999987</v>
      </c>
      <c r="S31" s="454">
        <v>54133.484000000011</v>
      </c>
      <c r="T31" s="454">
        <v>27.715</v>
      </c>
      <c r="U31" s="454">
        <v>9307.473</v>
      </c>
      <c r="V31" s="454">
        <v>365.03000000000003</v>
      </c>
      <c r="W31" s="454">
        <v>1022.956</v>
      </c>
      <c r="X31" s="454">
        <v>9341.2379999999939</v>
      </c>
      <c r="Y31" s="454">
        <v>29676.554999999989</v>
      </c>
      <c r="Z31" s="451">
        <f t="shared" si="11"/>
        <v>272260.61699999997</v>
      </c>
      <c r="AA31" s="436">
        <f t="shared" si="12"/>
        <v>727581.19299999997</v>
      </c>
      <c r="AB31" s="436">
        <v>152877.77100000001</v>
      </c>
      <c r="AC31" s="436">
        <v>648435.41200000001</v>
      </c>
      <c r="AD31" s="436">
        <v>112380.83199999999</v>
      </c>
      <c r="AE31" s="436">
        <v>49377.915999999997</v>
      </c>
      <c r="AF31" s="436">
        <v>15.685</v>
      </c>
      <c r="AG31" s="436">
        <v>9974.5470000000005</v>
      </c>
      <c r="AH31" s="436">
        <v>112.453</v>
      </c>
      <c r="AI31" s="436">
        <v>526.11300000000006</v>
      </c>
      <c r="AJ31" s="436">
        <v>6873.8760000000002</v>
      </c>
      <c r="AK31" s="437">
        <v>19267.205000000002</v>
      </c>
      <c r="AL31" s="326">
        <f t="shared" si="13"/>
        <v>200925.56999999986</v>
      </c>
      <c r="AM31" s="323">
        <f t="shared" si="14"/>
        <v>585507.71100000001</v>
      </c>
      <c r="AN31" s="328">
        <v>135271.41799999989</v>
      </c>
      <c r="AO31" s="328">
        <v>532934.99100000004</v>
      </c>
      <c r="AP31" s="328">
        <v>59466.652999999998</v>
      </c>
      <c r="AQ31" s="328">
        <v>20856.214</v>
      </c>
      <c r="AR31" s="328">
        <v>8.4250000000000007</v>
      </c>
      <c r="AS31" s="328">
        <v>7163.7790000000005</v>
      </c>
      <c r="AT31" s="328">
        <v>556.27199999999993</v>
      </c>
      <c r="AU31" s="328">
        <v>2096.8790000000004</v>
      </c>
      <c r="AV31" s="328">
        <v>5622.8019999999997</v>
      </c>
      <c r="AW31" s="329">
        <v>22455.848000000002</v>
      </c>
      <c r="AX31" s="326">
        <f t="shared" si="41"/>
        <v>190886.32999999984</v>
      </c>
      <c r="AY31" s="323">
        <f t="shared" si="42"/>
        <v>513724.75299999997</v>
      </c>
      <c r="AZ31" s="371">
        <v>131178.47599999985</v>
      </c>
      <c r="BA31" s="371">
        <v>482671.84299999994</v>
      </c>
      <c r="BB31" s="371">
        <v>58971.073000000004</v>
      </c>
      <c r="BC31" s="371">
        <v>22421.579999999998</v>
      </c>
      <c r="BD31" s="371">
        <v>17.606000000000002</v>
      </c>
      <c r="BE31" s="371">
        <v>5365.7209999999995</v>
      </c>
      <c r="BF31" s="371">
        <v>717.24800000000005</v>
      </c>
      <c r="BG31" s="371">
        <v>3102.2849999999989</v>
      </c>
      <c r="BH31" s="371">
        <v>1.927</v>
      </c>
      <c r="BI31" s="372">
        <v>163.32399999999998</v>
      </c>
      <c r="BJ31" s="326">
        <f t="shared" si="16"/>
        <v>115866.14461000003</v>
      </c>
      <c r="BK31" s="323">
        <f t="shared" si="17"/>
        <v>424051.49100000004</v>
      </c>
      <c r="BL31" s="323">
        <v>105988.23588000002</v>
      </c>
      <c r="BM31" s="323">
        <v>411855.34600000002</v>
      </c>
      <c r="BN31" s="323">
        <v>9731.6587560000007</v>
      </c>
      <c r="BO31" s="323">
        <v>8937.7469999999994</v>
      </c>
      <c r="BP31" s="323">
        <v>62.109253000000002</v>
      </c>
      <c r="BQ31" s="323">
        <v>2892.4010000000003</v>
      </c>
      <c r="BR31" s="323">
        <v>69.04513</v>
      </c>
      <c r="BS31" s="323">
        <v>191.184</v>
      </c>
      <c r="BT31" s="323">
        <v>15.095591000000001</v>
      </c>
      <c r="BU31" s="324">
        <v>174.81299999999999</v>
      </c>
      <c r="BV31" s="319">
        <f t="shared" si="18"/>
        <v>140129</v>
      </c>
      <c r="BW31" s="320">
        <f t="shared" si="19"/>
        <v>402339</v>
      </c>
      <c r="BX31" s="321">
        <v>94696</v>
      </c>
      <c r="BY31" s="321">
        <v>384303</v>
      </c>
      <c r="BZ31" s="321">
        <v>45302</v>
      </c>
      <c r="CA31" s="321">
        <v>14709</v>
      </c>
      <c r="CB31" s="321">
        <v>18</v>
      </c>
      <c r="CC31" s="321">
        <v>2965</v>
      </c>
      <c r="CD31" s="321">
        <v>113</v>
      </c>
      <c r="CE31" s="325">
        <v>362</v>
      </c>
      <c r="CF31" s="319">
        <f t="shared" si="20"/>
        <v>98137.894902</v>
      </c>
      <c r="CG31" s="320">
        <f t="shared" si="21"/>
        <v>372556.24199999997</v>
      </c>
      <c r="CH31" s="323">
        <v>87227.152403</v>
      </c>
      <c r="CI31" s="323">
        <v>356400.08299999998</v>
      </c>
      <c r="CJ31" s="323">
        <v>8768.2768500000002</v>
      </c>
      <c r="CK31" s="323">
        <v>8396.19</v>
      </c>
      <c r="CL31" s="323">
        <v>12.719834000000001</v>
      </c>
      <c r="CM31" s="323">
        <v>3065.1330000000003</v>
      </c>
      <c r="CN31" s="323">
        <v>2129.7458150000002</v>
      </c>
      <c r="CO31" s="324">
        <v>4694.8360000000002</v>
      </c>
      <c r="CP31" s="319">
        <f t="shared" si="22"/>
        <v>121155.22901799997</v>
      </c>
      <c r="CQ31" s="320">
        <f t="shared" si="23"/>
        <v>340654.951</v>
      </c>
      <c r="CR31" s="323">
        <v>87324.082965999973</v>
      </c>
      <c r="CS31" s="323">
        <v>325968.22499999998</v>
      </c>
      <c r="CT31" s="323">
        <v>33411.788860000001</v>
      </c>
      <c r="CU31" s="323">
        <v>10735.943999999998</v>
      </c>
      <c r="CV31" s="323">
        <v>8.2625580000000003</v>
      </c>
      <c r="CW31" s="323">
        <v>2377.951</v>
      </c>
      <c r="CX31" s="323">
        <v>411.09463399999999</v>
      </c>
      <c r="CY31" s="324">
        <v>1572.8309999999997</v>
      </c>
      <c r="CZ31" s="319">
        <f t="shared" si="24"/>
        <v>101867.43578500001</v>
      </c>
      <c r="DA31" s="320">
        <f t="shared" si="25"/>
        <v>296760.58600000001</v>
      </c>
      <c r="DB31" s="323">
        <v>69752.441925000006</v>
      </c>
      <c r="DC31" s="323">
        <v>285571.69400000002</v>
      </c>
      <c r="DD31" s="323">
        <v>31500.962400000004</v>
      </c>
      <c r="DE31" s="323">
        <v>8773.7189999999991</v>
      </c>
      <c r="DF31" s="323">
        <v>4.3910800000000005</v>
      </c>
      <c r="DG31" s="323">
        <v>1308.799</v>
      </c>
      <c r="DH31" s="323">
        <v>609.64037999999994</v>
      </c>
      <c r="DI31" s="324">
        <v>1106.3739999999998</v>
      </c>
      <c r="DJ31" s="319">
        <f t="shared" si="26"/>
        <v>109937.042</v>
      </c>
      <c r="DK31" s="320">
        <f t="shared" si="27"/>
        <v>288097.41499999998</v>
      </c>
      <c r="DL31" s="320">
        <v>60722.39</v>
      </c>
      <c r="DM31" s="320">
        <v>258367.147</v>
      </c>
      <c r="DN31" s="320">
        <v>49204.601999999999</v>
      </c>
      <c r="DO31" s="320">
        <v>25453.928</v>
      </c>
      <c r="DP31" s="320">
        <v>5.5809999999999995</v>
      </c>
      <c r="DQ31" s="320">
        <v>788.93100000000015</v>
      </c>
      <c r="DR31" s="320">
        <v>4.4690000000000003</v>
      </c>
      <c r="DS31" s="322">
        <v>3487.4089999999997</v>
      </c>
      <c r="DT31" s="451">
        <f t="shared" si="28"/>
        <v>1832634.6173149999</v>
      </c>
      <c r="DU31" s="436">
        <f t="shared" si="29"/>
        <v>5679328.1919999979</v>
      </c>
      <c r="DV31" s="436">
        <f t="shared" si="30"/>
        <v>1267513.1451739997</v>
      </c>
      <c r="DW31" s="436">
        <f t="shared" si="31"/>
        <v>5218785.9099999983</v>
      </c>
      <c r="DX31" s="436">
        <f t="shared" si="32"/>
        <v>525083.09686599998</v>
      </c>
      <c r="DY31" s="436">
        <f t="shared" si="33"/>
        <v>274450.28899999999</v>
      </c>
      <c r="DZ31" s="436">
        <f t="shared" si="34"/>
        <v>257.038725</v>
      </c>
      <c r="EA31" s="436">
        <f t="shared" si="35"/>
        <v>57215.886999999995</v>
      </c>
      <c r="EB31" s="436">
        <f t="shared" si="36"/>
        <v>2062.3921299999997</v>
      </c>
      <c r="EC31" s="436">
        <f t="shared" si="37"/>
        <v>7772.768</v>
      </c>
      <c r="ED31" s="436">
        <f t="shared" si="38"/>
        <v>37718.944419999993</v>
      </c>
      <c r="EE31" s="437">
        <f t="shared" si="39"/>
        <v>121103.33799999999</v>
      </c>
      <c r="EF31" s="288"/>
    </row>
    <row r="32" spans="1:136" s="144" customFormat="1" x14ac:dyDescent="0.35">
      <c r="A32" s="335" t="s">
        <v>122</v>
      </c>
      <c r="B32" s="442">
        <f t="shared" si="7"/>
        <v>1085264.493</v>
      </c>
      <c r="C32" s="443">
        <f t="shared" si="8"/>
        <v>1892895.3110000002</v>
      </c>
      <c r="D32" s="454">
        <v>256175.201</v>
      </c>
      <c r="E32" s="454">
        <v>1326165.317</v>
      </c>
      <c r="F32" s="454">
        <v>803286.66399999999</v>
      </c>
      <c r="G32" s="454">
        <v>368700.85200000007</v>
      </c>
      <c r="H32" s="454">
        <v>468.99300000000011</v>
      </c>
      <c r="I32" s="454">
        <v>71611.866999999998</v>
      </c>
      <c r="J32" s="454">
        <v>527.14599999999984</v>
      </c>
      <c r="K32" s="454">
        <v>4244.2650000000012</v>
      </c>
      <c r="L32" s="454">
        <v>24806.488999999998</v>
      </c>
      <c r="M32" s="454">
        <v>122173.01000000002</v>
      </c>
      <c r="N32" s="442">
        <f t="shared" si="9"/>
        <v>1366480.5699999991</v>
      </c>
      <c r="O32" s="443">
        <f t="shared" si="10"/>
        <v>1863425.6810000001</v>
      </c>
      <c r="P32" s="454">
        <v>305095.80699999892</v>
      </c>
      <c r="Q32" s="454">
        <v>1241577.1700000002</v>
      </c>
      <c r="R32" s="454">
        <v>1028177.7220000002</v>
      </c>
      <c r="S32" s="454">
        <v>426930.10599999991</v>
      </c>
      <c r="T32" s="454">
        <v>793.02299999999798</v>
      </c>
      <c r="U32" s="454">
        <v>75275.940000000031</v>
      </c>
      <c r="V32" s="454">
        <v>398.87299999999999</v>
      </c>
      <c r="W32" s="454">
        <v>1808.7400000000005</v>
      </c>
      <c r="X32" s="454">
        <v>32015.145000000004</v>
      </c>
      <c r="Y32" s="454">
        <v>117833.72500000008</v>
      </c>
      <c r="Z32" s="451">
        <f t="shared" si="11"/>
        <v>1589065.659</v>
      </c>
      <c r="AA32" s="436">
        <f t="shared" si="12"/>
        <v>1877746.2110000001</v>
      </c>
      <c r="AB32" s="436">
        <v>344927.28</v>
      </c>
      <c r="AC32" s="436">
        <v>1246472.304</v>
      </c>
      <c r="AD32" s="436">
        <v>1203551.298</v>
      </c>
      <c r="AE32" s="436">
        <v>426973.53</v>
      </c>
      <c r="AF32" s="436">
        <v>1205.479</v>
      </c>
      <c r="AG32" s="436">
        <v>64591.275999999991</v>
      </c>
      <c r="AH32" s="436">
        <v>381.49800000000005</v>
      </c>
      <c r="AI32" s="436">
        <v>935.40099999999995</v>
      </c>
      <c r="AJ32" s="436">
        <v>39000.104000000007</v>
      </c>
      <c r="AK32" s="437">
        <v>138773.70000000001</v>
      </c>
      <c r="AL32" s="326">
        <f t="shared" si="13"/>
        <v>1648397.4619999991</v>
      </c>
      <c r="AM32" s="323">
        <f t="shared" si="14"/>
        <v>1899548.2219999989</v>
      </c>
      <c r="AN32" s="328">
        <v>339907.43999999907</v>
      </c>
      <c r="AO32" s="328">
        <v>1292002.6659999988</v>
      </c>
      <c r="AP32" s="328">
        <v>1270726.044</v>
      </c>
      <c r="AQ32" s="328">
        <v>419610.321</v>
      </c>
      <c r="AR32" s="328">
        <v>1251.546</v>
      </c>
      <c r="AS32" s="328">
        <v>55706.488999999994</v>
      </c>
      <c r="AT32" s="328">
        <v>712.98300000000006</v>
      </c>
      <c r="AU32" s="328">
        <v>2253.3080000000004</v>
      </c>
      <c r="AV32" s="328">
        <v>35799.44900000011</v>
      </c>
      <c r="AW32" s="329">
        <v>129975.43800000001</v>
      </c>
      <c r="AX32" s="326">
        <f t="shared" si="41"/>
        <v>1418385.5439999981</v>
      </c>
      <c r="AY32" s="323">
        <f t="shared" si="42"/>
        <v>1686932.1780000001</v>
      </c>
      <c r="AZ32" s="371">
        <v>240883.06099999844</v>
      </c>
      <c r="BA32" s="371">
        <v>1178472.4820000001</v>
      </c>
      <c r="BB32" s="371">
        <v>1172125.2389999996</v>
      </c>
      <c r="BC32" s="371">
        <v>447328.40599999996</v>
      </c>
      <c r="BD32" s="371">
        <v>1048.7589999999964</v>
      </c>
      <c r="BE32" s="371">
        <v>53879.229000000058</v>
      </c>
      <c r="BF32" s="371">
        <v>4278.0099999999993</v>
      </c>
      <c r="BG32" s="371">
        <v>4780.0409999999993</v>
      </c>
      <c r="BH32" s="371">
        <v>50.474999999999959</v>
      </c>
      <c r="BI32" s="372">
        <v>2472.02</v>
      </c>
      <c r="BJ32" s="326">
        <f t="shared" si="16"/>
        <v>1268109.5887369995</v>
      </c>
      <c r="BK32" s="323">
        <f t="shared" si="17"/>
        <v>1572925.153999998</v>
      </c>
      <c r="BL32" s="323">
        <v>241352.2298279996</v>
      </c>
      <c r="BM32" s="323">
        <v>1052037.2769999979</v>
      </c>
      <c r="BN32" s="323">
        <v>1024729.867779</v>
      </c>
      <c r="BO32" s="323">
        <v>451951.96</v>
      </c>
      <c r="BP32" s="323">
        <v>1434.3079249999978</v>
      </c>
      <c r="BQ32" s="323">
        <v>63431.277000000002</v>
      </c>
      <c r="BR32" s="323">
        <v>571.57433100000003</v>
      </c>
      <c r="BS32" s="323">
        <v>2059.6509999999998</v>
      </c>
      <c r="BT32" s="323">
        <v>21.608874000000011</v>
      </c>
      <c r="BU32" s="324">
        <v>3444.989</v>
      </c>
      <c r="BV32" s="319">
        <f t="shared" si="18"/>
        <v>1237966</v>
      </c>
      <c r="BW32" s="320">
        <f t="shared" si="19"/>
        <v>1599448</v>
      </c>
      <c r="BX32" s="321">
        <v>253525</v>
      </c>
      <c r="BY32" s="321">
        <v>1029552</v>
      </c>
      <c r="BZ32" s="321">
        <v>982968</v>
      </c>
      <c r="CA32" s="321">
        <v>487786</v>
      </c>
      <c r="CB32" s="321">
        <v>1174</v>
      </c>
      <c r="CC32" s="321">
        <v>76843</v>
      </c>
      <c r="CD32" s="321">
        <v>299</v>
      </c>
      <c r="CE32" s="325">
        <v>5267</v>
      </c>
      <c r="CF32" s="319">
        <f t="shared" si="20"/>
        <v>1098066.4019539994</v>
      </c>
      <c r="CG32" s="320">
        <f t="shared" si="21"/>
        <v>1749860.7019999989</v>
      </c>
      <c r="CH32" s="323">
        <v>204444.21598199938</v>
      </c>
      <c r="CI32" s="323">
        <v>1105013.980999999</v>
      </c>
      <c r="CJ32" s="323">
        <v>888798.41984100011</v>
      </c>
      <c r="CK32" s="323">
        <v>534385.11700000009</v>
      </c>
      <c r="CL32" s="323">
        <v>1435.8996029999998</v>
      </c>
      <c r="CM32" s="323">
        <v>85990.892999999996</v>
      </c>
      <c r="CN32" s="323">
        <v>3387.8665279999982</v>
      </c>
      <c r="CO32" s="324">
        <v>24470.711000000003</v>
      </c>
      <c r="CP32" s="319">
        <f t="shared" si="22"/>
        <v>1721283.3573519995</v>
      </c>
      <c r="CQ32" s="320">
        <f t="shared" si="23"/>
        <v>1963201.9260000011</v>
      </c>
      <c r="CR32" s="323">
        <v>238542.57105600007</v>
      </c>
      <c r="CS32" s="323">
        <v>1174475.1490000009</v>
      </c>
      <c r="CT32" s="323">
        <v>1476226.5628699996</v>
      </c>
      <c r="CU32" s="323">
        <v>672960.75300000014</v>
      </c>
      <c r="CV32" s="323">
        <v>1776.8921699999999</v>
      </c>
      <c r="CW32" s="323">
        <v>89189.067999999999</v>
      </c>
      <c r="CX32" s="323">
        <v>4737.3312559999995</v>
      </c>
      <c r="CY32" s="324">
        <v>26576.955999999998</v>
      </c>
      <c r="CZ32" s="319">
        <f t="shared" si="24"/>
        <v>1706713.4683619998</v>
      </c>
      <c r="DA32" s="320">
        <f t="shared" si="25"/>
        <v>1541646.1919999989</v>
      </c>
      <c r="DB32" s="323">
        <v>285369.08802299993</v>
      </c>
      <c r="DC32" s="323">
        <v>977440.46099999908</v>
      </c>
      <c r="DD32" s="323">
        <v>1412819.542374</v>
      </c>
      <c r="DE32" s="323">
        <v>455223.69399999996</v>
      </c>
      <c r="DF32" s="323">
        <v>1703.3731680000001</v>
      </c>
      <c r="DG32" s="323">
        <v>74544.808999999907</v>
      </c>
      <c r="DH32" s="323">
        <v>6821.4647970000015</v>
      </c>
      <c r="DI32" s="324">
        <v>34437.228000000003</v>
      </c>
      <c r="DJ32" s="319">
        <f t="shared" si="26"/>
        <v>1758841.2459999993</v>
      </c>
      <c r="DK32" s="320">
        <f t="shared" si="27"/>
        <v>1866677.676999999</v>
      </c>
      <c r="DL32" s="320">
        <v>254885.94599999956</v>
      </c>
      <c r="DM32" s="320">
        <v>980467.91199999908</v>
      </c>
      <c r="DN32" s="320">
        <v>1502019.672</v>
      </c>
      <c r="DO32" s="320">
        <v>744146.11899999995</v>
      </c>
      <c r="DP32" s="320">
        <v>1745.0929999999903</v>
      </c>
      <c r="DQ32" s="320">
        <v>84235.199000000008</v>
      </c>
      <c r="DR32" s="320">
        <v>190.535</v>
      </c>
      <c r="DS32" s="322">
        <v>57828.446999999993</v>
      </c>
      <c r="DT32" s="451">
        <f t="shared" si="28"/>
        <v>15898573.790404996</v>
      </c>
      <c r="DU32" s="436">
        <f t="shared" si="29"/>
        <v>19514307.253999989</v>
      </c>
      <c r="DV32" s="436">
        <f t="shared" si="30"/>
        <v>2965107.8398889946</v>
      </c>
      <c r="DW32" s="436">
        <f t="shared" si="31"/>
        <v>12603676.718999993</v>
      </c>
      <c r="DX32" s="436">
        <f t="shared" si="32"/>
        <v>12765429.031864</v>
      </c>
      <c r="DY32" s="436">
        <f t="shared" si="33"/>
        <v>5435996.858</v>
      </c>
      <c r="DZ32" s="436">
        <f t="shared" si="34"/>
        <v>14037.365865999982</v>
      </c>
      <c r="EA32" s="436">
        <f t="shared" si="35"/>
        <v>795299.0469999999</v>
      </c>
      <c r="EB32" s="436">
        <f t="shared" si="36"/>
        <v>6870.0843309999991</v>
      </c>
      <c r="EC32" s="436">
        <f t="shared" si="37"/>
        <v>16081.406000000001</v>
      </c>
      <c r="ED32" s="436">
        <f t="shared" si="38"/>
        <v>147129.46845500011</v>
      </c>
      <c r="EE32" s="437">
        <f t="shared" si="39"/>
        <v>663253.22400000016</v>
      </c>
      <c r="EF32" s="288"/>
    </row>
    <row r="33" spans="1:160" s="144" customFormat="1" x14ac:dyDescent="0.35">
      <c r="A33" s="335" t="s">
        <v>123</v>
      </c>
      <c r="B33" s="442">
        <f t="shared" si="7"/>
        <v>360131.5959999999</v>
      </c>
      <c r="C33" s="443">
        <f t="shared" si="8"/>
        <v>230230.71199999997</v>
      </c>
      <c r="D33" s="454">
        <v>20827.29800000001</v>
      </c>
      <c r="E33" s="454">
        <v>120423.55499999998</v>
      </c>
      <c r="F33" s="454">
        <v>337864.14199999993</v>
      </c>
      <c r="G33" s="454">
        <v>106024.90399999999</v>
      </c>
      <c r="H33" s="454">
        <v>9.7779999999999987</v>
      </c>
      <c r="I33" s="454">
        <v>512.19500000000016</v>
      </c>
      <c r="J33" s="454">
        <v>2.9000000000000001E-2</v>
      </c>
      <c r="K33" s="454">
        <v>8.7099999999999991</v>
      </c>
      <c r="L33" s="454">
        <v>1430.3490000000004</v>
      </c>
      <c r="M33" s="454">
        <v>3261.3479999999995</v>
      </c>
      <c r="N33" s="442">
        <f t="shared" si="9"/>
        <v>298760.54800000001</v>
      </c>
      <c r="O33" s="443">
        <f t="shared" si="10"/>
        <v>187743.39</v>
      </c>
      <c r="P33" s="454">
        <v>17081.373</v>
      </c>
      <c r="Q33" s="454">
        <v>90572.156999999977</v>
      </c>
      <c r="R33" s="454">
        <v>280141.837</v>
      </c>
      <c r="S33" s="454">
        <v>93340.550000000017</v>
      </c>
      <c r="T33" s="454">
        <v>6.9889999999999981</v>
      </c>
      <c r="U33" s="454">
        <v>644.45800000000008</v>
      </c>
      <c r="V33" s="454">
        <v>5.4139999999999997</v>
      </c>
      <c r="W33" s="454">
        <v>27.538</v>
      </c>
      <c r="X33" s="454">
        <v>1524.9350000000002</v>
      </c>
      <c r="Y33" s="454">
        <v>3158.6869999999985</v>
      </c>
      <c r="Z33" s="451">
        <f t="shared" si="11"/>
        <v>222873.37399999998</v>
      </c>
      <c r="AA33" s="436">
        <f t="shared" si="12"/>
        <v>123617.383</v>
      </c>
      <c r="AB33" s="436">
        <v>14401.14</v>
      </c>
      <c r="AC33" s="436">
        <v>64158.815000000002</v>
      </c>
      <c r="AD33" s="436">
        <v>205279.90800000002</v>
      </c>
      <c r="AE33" s="436">
        <v>52504.949000000001</v>
      </c>
      <c r="AF33" s="436">
        <v>4.8109999999999999</v>
      </c>
      <c r="AG33" s="436">
        <v>866.70100000000002</v>
      </c>
      <c r="AH33" s="436">
        <v>52.370000000000005</v>
      </c>
      <c r="AI33" s="436">
        <v>47.826999999999998</v>
      </c>
      <c r="AJ33" s="436">
        <v>3135.1450000000004</v>
      </c>
      <c r="AK33" s="437">
        <v>6039.0909999999994</v>
      </c>
      <c r="AL33" s="326">
        <f t="shared" si="13"/>
        <v>310863.74599999998</v>
      </c>
      <c r="AM33" s="323">
        <f t="shared" si="14"/>
        <v>130410.111</v>
      </c>
      <c r="AN33" s="328">
        <v>11380.293000000001</v>
      </c>
      <c r="AO33" s="328">
        <v>45185.337</v>
      </c>
      <c r="AP33" s="328">
        <v>297495.55599999998</v>
      </c>
      <c r="AQ33" s="328">
        <v>81229.244999999995</v>
      </c>
      <c r="AR33" s="328">
        <v>2.3719999999999999</v>
      </c>
      <c r="AS33" s="328">
        <v>203.48599999999999</v>
      </c>
      <c r="AT33" s="328">
        <v>0</v>
      </c>
      <c r="AU33" s="328">
        <v>0</v>
      </c>
      <c r="AV33" s="328">
        <v>1985.5250000000001</v>
      </c>
      <c r="AW33" s="329">
        <v>3792.0430000000001</v>
      </c>
      <c r="AX33" s="326">
        <f t="shared" si="41"/>
        <v>223822.36899999998</v>
      </c>
      <c r="AY33" s="323">
        <f t="shared" si="42"/>
        <v>122458.652</v>
      </c>
      <c r="AZ33" s="371">
        <v>22963.731999999996</v>
      </c>
      <c r="BA33" s="371">
        <v>59472.402999999998</v>
      </c>
      <c r="BB33" s="371">
        <v>198673.56199999998</v>
      </c>
      <c r="BC33" s="371">
        <v>59965.970999999998</v>
      </c>
      <c r="BD33" s="371">
        <v>10.360999999999997</v>
      </c>
      <c r="BE33" s="371">
        <v>585.1339999999999</v>
      </c>
      <c r="BF33" s="371">
        <v>2174.7139999999999</v>
      </c>
      <c r="BG33" s="371">
        <v>2426.4969999999998</v>
      </c>
      <c r="BH33" s="371"/>
      <c r="BI33" s="372">
        <v>8.6470000000000002</v>
      </c>
      <c r="BJ33" s="326">
        <f t="shared" si="16"/>
        <v>199994.79559199998</v>
      </c>
      <c r="BK33" s="323">
        <f t="shared" si="17"/>
        <v>122027.76099999998</v>
      </c>
      <c r="BL33" s="323">
        <v>17459.271171</v>
      </c>
      <c r="BM33" s="323">
        <v>58536.719999999987</v>
      </c>
      <c r="BN33" s="323">
        <v>182525.63474199999</v>
      </c>
      <c r="BO33" s="323">
        <v>62820.300999999999</v>
      </c>
      <c r="BP33" s="323">
        <v>3.0990940000000005</v>
      </c>
      <c r="BQ33" s="323">
        <v>471.89900000000011</v>
      </c>
      <c r="BR33" s="323">
        <v>6.7785849999999996</v>
      </c>
      <c r="BS33" s="323">
        <v>198.62400000000002</v>
      </c>
      <c r="BT33" s="323">
        <v>1.2E-2</v>
      </c>
      <c r="BU33" s="324">
        <v>0.217</v>
      </c>
      <c r="BV33" s="319">
        <f t="shared" si="18"/>
        <v>151025</v>
      </c>
      <c r="BW33" s="320">
        <f t="shared" si="19"/>
        <v>120494</v>
      </c>
      <c r="BX33" s="321">
        <v>12445</v>
      </c>
      <c r="BY33" s="321">
        <v>62315</v>
      </c>
      <c r="BZ33" s="321">
        <v>138575</v>
      </c>
      <c r="CA33" s="321">
        <v>57619</v>
      </c>
      <c r="CB33" s="321">
        <v>5</v>
      </c>
      <c r="CC33" s="321">
        <v>560</v>
      </c>
      <c r="CD33" s="321">
        <v>0</v>
      </c>
      <c r="CE33" s="325">
        <v>0</v>
      </c>
      <c r="CF33" s="319">
        <f t="shared" si="20"/>
        <v>108505.73113899998</v>
      </c>
      <c r="CG33" s="320">
        <f t="shared" si="21"/>
        <v>103805.21199999998</v>
      </c>
      <c r="CH33" s="323">
        <v>48790.755678999994</v>
      </c>
      <c r="CI33" s="323">
        <v>85650.573999999993</v>
      </c>
      <c r="CJ33" s="323">
        <v>59696.392</v>
      </c>
      <c r="CK33" s="323">
        <v>17547.898999999998</v>
      </c>
      <c r="CL33" s="323">
        <v>3.83161</v>
      </c>
      <c r="CM33" s="323">
        <v>478.05499999999995</v>
      </c>
      <c r="CN33" s="323">
        <v>14.751850000000001</v>
      </c>
      <c r="CO33" s="324">
        <v>128.684</v>
      </c>
      <c r="CP33" s="319">
        <f t="shared" si="22"/>
        <v>92832.444009999992</v>
      </c>
      <c r="CQ33" s="320">
        <f t="shared" si="23"/>
        <v>345587.32800000004</v>
      </c>
      <c r="CR33" s="323">
        <v>77018.775900000008</v>
      </c>
      <c r="CS33" s="323">
        <v>242379.22700000007</v>
      </c>
      <c r="CT33" s="323">
        <v>12849.727800000001</v>
      </c>
      <c r="CU33" s="323">
        <v>82355.491999999998</v>
      </c>
      <c r="CV33" s="323">
        <v>10.633004999999999</v>
      </c>
      <c r="CW33" s="323">
        <v>995.60400000000016</v>
      </c>
      <c r="CX33" s="323">
        <v>2953.3073050000003</v>
      </c>
      <c r="CY33" s="324">
        <v>19857.005000000001</v>
      </c>
      <c r="CZ33" s="319">
        <f t="shared" si="24"/>
        <v>81005.974818000017</v>
      </c>
      <c r="DA33" s="320">
        <f t="shared" si="25"/>
        <v>258682.42200000002</v>
      </c>
      <c r="DB33" s="323">
        <v>46779.665008000004</v>
      </c>
      <c r="DC33" s="323">
        <v>184224.39800000002</v>
      </c>
      <c r="DD33" s="323">
        <v>26490.641889999999</v>
      </c>
      <c r="DE33" s="323">
        <v>51677.453999999998</v>
      </c>
      <c r="DF33" s="323">
        <v>10.646370000000001</v>
      </c>
      <c r="DG33" s="323">
        <v>1022.0530000000001</v>
      </c>
      <c r="DH33" s="323">
        <v>7725.0215499999995</v>
      </c>
      <c r="DI33" s="324">
        <v>21758.517</v>
      </c>
      <c r="DJ33" s="319">
        <f t="shared" si="26"/>
        <v>111011.93200000002</v>
      </c>
      <c r="DK33" s="320">
        <f t="shared" si="27"/>
        <v>98346.435999999987</v>
      </c>
      <c r="DL33" s="320">
        <v>20416.415000000001</v>
      </c>
      <c r="DM33" s="320">
        <v>55934.885999999991</v>
      </c>
      <c r="DN33" s="320">
        <v>90458.217000000004</v>
      </c>
      <c r="DO33" s="320">
        <v>40726.139000000003</v>
      </c>
      <c r="DP33" s="320">
        <v>9.1809999999999992</v>
      </c>
      <c r="DQ33" s="320">
        <v>455.904</v>
      </c>
      <c r="DR33" s="320">
        <v>128.119</v>
      </c>
      <c r="DS33" s="322">
        <v>1229.5069999999998</v>
      </c>
      <c r="DT33" s="451">
        <f t="shared" si="28"/>
        <v>2160827.5105590001</v>
      </c>
      <c r="DU33" s="436">
        <f t="shared" si="29"/>
        <v>1843403.4069999999</v>
      </c>
      <c r="DV33" s="436">
        <f t="shared" si="30"/>
        <v>309563.718758</v>
      </c>
      <c r="DW33" s="436">
        <f t="shared" si="31"/>
        <v>1068853.0719999999</v>
      </c>
      <c r="DX33" s="436">
        <f t="shared" si="32"/>
        <v>1830050.6184319998</v>
      </c>
      <c r="DY33" s="436">
        <f t="shared" si="33"/>
        <v>705811.90399999998</v>
      </c>
      <c r="DZ33" s="436">
        <f t="shared" si="34"/>
        <v>76.702078999999983</v>
      </c>
      <c r="EA33" s="436">
        <f t="shared" si="35"/>
        <v>6795.4890000000014</v>
      </c>
      <c r="EB33" s="436">
        <f t="shared" si="36"/>
        <v>2239.3055850000001</v>
      </c>
      <c r="EC33" s="436">
        <f t="shared" si="37"/>
        <v>2709.1960000000004</v>
      </c>
      <c r="ED33" s="436">
        <f t="shared" si="38"/>
        <v>18897.165704999999</v>
      </c>
      <c r="EE33" s="437">
        <f t="shared" si="39"/>
        <v>59233.745999999992</v>
      </c>
      <c r="EF33" s="288"/>
    </row>
    <row r="34" spans="1:160" s="144" customFormat="1" x14ac:dyDescent="0.35">
      <c r="A34" s="335" t="s">
        <v>124</v>
      </c>
      <c r="B34" s="442">
        <f t="shared" si="7"/>
        <v>328519.84700000001</v>
      </c>
      <c r="C34" s="443">
        <f t="shared" si="8"/>
        <v>705744.89100000018</v>
      </c>
      <c r="D34" s="454">
        <v>109537.66299999999</v>
      </c>
      <c r="E34" s="454">
        <v>503970.43200000009</v>
      </c>
      <c r="F34" s="454">
        <v>213451.69999999998</v>
      </c>
      <c r="G34" s="454">
        <v>175715.38400000002</v>
      </c>
      <c r="H34" s="454">
        <v>112.19299999999998</v>
      </c>
      <c r="I34" s="454">
        <v>7272.3729999999996</v>
      </c>
      <c r="J34" s="454">
        <v>257.83100000000002</v>
      </c>
      <c r="K34" s="454">
        <v>316.584</v>
      </c>
      <c r="L34" s="454">
        <v>5160.4600000000019</v>
      </c>
      <c r="M34" s="454">
        <v>18470.118000000006</v>
      </c>
      <c r="N34" s="442">
        <f t="shared" si="9"/>
        <v>320915.22000000009</v>
      </c>
      <c r="O34" s="443">
        <f t="shared" si="10"/>
        <v>654820.17799999984</v>
      </c>
      <c r="P34" s="454">
        <v>121476.83500000009</v>
      </c>
      <c r="Q34" s="454">
        <v>474328.55799999984</v>
      </c>
      <c r="R34" s="454">
        <v>190094.06499999997</v>
      </c>
      <c r="S34" s="454">
        <v>148092.13099999996</v>
      </c>
      <c r="T34" s="454">
        <v>168.87900000000016</v>
      </c>
      <c r="U34" s="454">
        <v>9929.8560000000034</v>
      </c>
      <c r="V34" s="454">
        <v>656.34299999999996</v>
      </c>
      <c r="W34" s="454">
        <v>1208.5559999999998</v>
      </c>
      <c r="X34" s="454">
        <v>8519.0980000000054</v>
      </c>
      <c r="Y34" s="455">
        <v>21261.077000000012</v>
      </c>
      <c r="Z34" s="451">
        <f t="shared" si="11"/>
        <v>432331.16300000006</v>
      </c>
      <c r="AA34" s="436">
        <f t="shared" si="12"/>
        <v>677532.92400000012</v>
      </c>
      <c r="AB34" s="436">
        <v>173284.9</v>
      </c>
      <c r="AC34" s="436">
        <v>482042.31599999999</v>
      </c>
      <c r="AD34" s="436">
        <v>248307.696</v>
      </c>
      <c r="AE34" s="436">
        <v>170371.133</v>
      </c>
      <c r="AF34" s="436">
        <v>333.483</v>
      </c>
      <c r="AG34" s="436">
        <v>9015.6360000000004</v>
      </c>
      <c r="AH34" s="436">
        <v>508.41199999999998</v>
      </c>
      <c r="AI34" s="436">
        <v>447.52300000000002</v>
      </c>
      <c r="AJ34" s="436">
        <v>9896.6720000000005</v>
      </c>
      <c r="AK34" s="437">
        <v>15656.315999999999</v>
      </c>
      <c r="AL34" s="326">
        <f t="shared" si="13"/>
        <v>294913.74599999993</v>
      </c>
      <c r="AM34" s="323">
        <f t="shared" si="14"/>
        <v>645162.55599999998</v>
      </c>
      <c r="AN34" s="328">
        <v>132310.17799999993</v>
      </c>
      <c r="AO34" s="328">
        <v>490129.13499999989</v>
      </c>
      <c r="AP34" s="328">
        <v>137169.89199999999</v>
      </c>
      <c r="AQ34" s="328">
        <v>122433.60600000001</v>
      </c>
      <c r="AR34" s="328">
        <v>353.72500000000002</v>
      </c>
      <c r="AS34" s="328">
        <v>11789.825999999999</v>
      </c>
      <c r="AT34" s="328">
        <v>363.93900000000002</v>
      </c>
      <c r="AU34" s="328">
        <v>538.95699999999999</v>
      </c>
      <c r="AV34" s="328">
        <v>24716.011999999999</v>
      </c>
      <c r="AW34" s="329">
        <v>20271.031999999999</v>
      </c>
      <c r="AX34" s="326">
        <f t="shared" si="41"/>
        <v>321235.64799999935</v>
      </c>
      <c r="AY34" s="323">
        <f t="shared" si="42"/>
        <v>643161.98200000019</v>
      </c>
      <c r="AZ34" s="371">
        <v>147971.21399999937</v>
      </c>
      <c r="BA34" s="371">
        <v>520997.20200000016</v>
      </c>
      <c r="BB34" s="371">
        <v>172286.11300000001</v>
      </c>
      <c r="BC34" s="371">
        <v>110794.26300000001</v>
      </c>
      <c r="BD34" s="371">
        <v>204.88799999999998</v>
      </c>
      <c r="BE34" s="371">
        <v>10593.358999999997</v>
      </c>
      <c r="BF34" s="371">
        <v>771.43399999999997</v>
      </c>
      <c r="BG34" s="371">
        <v>553.75699999999995</v>
      </c>
      <c r="BH34" s="371">
        <v>1.998999999999999</v>
      </c>
      <c r="BI34" s="372">
        <v>223.40099999999998</v>
      </c>
      <c r="BJ34" s="326">
        <f t="shared" si="16"/>
        <v>267609.6369779997</v>
      </c>
      <c r="BK34" s="323">
        <f t="shared" si="17"/>
        <v>533461.30500000005</v>
      </c>
      <c r="BL34" s="323">
        <v>133287.63722699971</v>
      </c>
      <c r="BM34" s="323">
        <v>441987.18900000007</v>
      </c>
      <c r="BN34" s="323">
        <v>131291.34834300002</v>
      </c>
      <c r="BO34" s="323">
        <v>79124.68799999998</v>
      </c>
      <c r="BP34" s="323">
        <v>280.843411</v>
      </c>
      <c r="BQ34" s="323">
        <v>9596.0359999999982</v>
      </c>
      <c r="BR34" s="323">
        <v>2748.2754100000002</v>
      </c>
      <c r="BS34" s="323">
        <v>2424.4740000000002</v>
      </c>
      <c r="BT34" s="323">
        <v>1.5325870000000001</v>
      </c>
      <c r="BU34" s="324">
        <v>328.91799999999995</v>
      </c>
      <c r="BV34" s="319">
        <f t="shared" si="18"/>
        <v>199096</v>
      </c>
      <c r="BW34" s="320">
        <f t="shared" si="19"/>
        <v>545571</v>
      </c>
      <c r="BX34" s="321">
        <v>128330</v>
      </c>
      <c r="BY34" s="321">
        <v>469376</v>
      </c>
      <c r="BZ34" s="321">
        <v>69871</v>
      </c>
      <c r="CA34" s="321">
        <v>60358</v>
      </c>
      <c r="CB34" s="321">
        <v>183</v>
      </c>
      <c r="CC34" s="321">
        <v>14808</v>
      </c>
      <c r="CD34" s="321">
        <v>712</v>
      </c>
      <c r="CE34" s="325">
        <v>1029</v>
      </c>
      <c r="CF34" s="319">
        <f t="shared" si="20"/>
        <v>164076.83737800003</v>
      </c>
      <c r="CG34" s="320">
        <f t="shared" si="21"/>
        <v>581732.10399999993</v>
      </c>
      <c r="CH34" s="323">
        <v>109888.43649000002</v>
      </c>
      <c r="CI34" s="323">
        <v>504292.26699999999</v>
      </c>
      <c r="CJ34" s="323">
        <v>51791.858694000002</v>
      </c>
      <c r="CK34" s="323">
        <v>58432.868999999992</v>
      </c>
      <c r="CL34" s="323">
        <v>140.27471399999999</v>
      </c>
      <c r="CM34" s="323">
        <v>14974.828000000001</v>
      </c>
      <c r="CN34" s="323">
        <v>2256.2674799999995</v>
      </c>
      <c r="CO34" s="324">
        <v>4032.1399999999994</v>
      </c>
      <c r="CP34" s="319">
        <f t="shared" si="22"/>
        <v>179466.81699799999</v>
      </c>
      <c r="CQ34" s="320">
        <f t="shared" si="23"/>
        <v>561141.33299999987</v>
      </c>
      <c r="CR34" s="323">
        <v>93674.416012999995</v>
      </c>
      <c r="CS34" s="323">
        <v>470303.51699999999</v>
      </c>
      <c r="CT34" s="323">
        <v>83510.812285999986</v>
      </c>
      <c r="CU34" s="323">
        <v>68214.473999999987</v>
      </c>
      <c r="CV34" s="323">
        <v>135.755066</v>
      </c>
      <c r="CW34" s="323">
        <v>18288.620000000003</v>
      </c>
      <c r="CX34" s="323">
        <v>2145.8336330000002</v>
      </c>
      <c r="CY34" s="324">
        <v>4334.7219999999998</v>
      </c>
      <c r="CZ34" s="319">
        <f t="shared" si="24"/>
        <v>291643.39183700003</v>
      </c>
      <c r="DA34" s="320">
        <f t="shared" si="25"/>
        <v>522500.10700000002</v>
      </c>
      <c r="DB34" s="323">
        <v>88300.946350000013</v>
      </c>
      <c r="DC34" s="323">
        <v>401186.37700000004</v>
      </c>
      <c r="DD34" s="323">
        <v>200339.32373999999</v>
      </c>
      <c r="DE34" s="323">
        <v>97009.036999999997</v>
      </c>
      <c r="DF34" s="323">
        <v>169.82003699999999</v>
      </c>
      <c r="DG34" s="323">
        <v>18409.746999999999</v>
      </c>
      <c r="DH34" s="323">
        <v>2833.3017099999997</v>
      </c>
      <c r="DI34" s="324">
        <v>5894.9459999999999</v>
      </c>
      <c r="DJ34" s="319">
        <f t="shared" si="26"/>
        <v>243010.69800000012</v>
      </c>
      <c r="DK34" s="320">
        <f t="shared" si="27"/>
        <v>747368.41700000013</v>
      </c>
      <c r="DL34" s="320">
        <v>112347.85400000012</v>
      </c>
      <c r="DM34" s="320">
        <v>614651.45400000014</v>
      </c>
      <c r="DN34" s="320">
        <v>129651.74</v>
      </c>
      <c r="DO34" s="320">
        <v>87410.258000000002</v>
      </c>
      <c r="DP34" s="320">
        <v>198.88099999999997</v>
      </c>
      <c r="DQ34" s="320">
        <v>35928.397000000004</v>
      </c>
      <c r="DR34" s="320">
        <v>812.22299999999893</v>
      </c>
      <c r="DS34" s="322">
        <v>9378.3080000000009</v>
      </c>
      <c r="DT34" s="451">
        <f t="shared" si="28"/>
        <v>3042819.0051909988</v>
      </c>
      <c r="DU34" s="436">
        <f t="shared" si="29"/>
        <v>6818196.7970000012</v>
      </c>
      <c r="DV34" s="436">
        <f t="shared" si="30"/>
        <v>1350410.0800799993</v>
      </c>
      <c r="DW34" s="436">
        <f t="shared" si="31"/>
        <v>5373264.4470000006</v>
      </c>
      <c r="DX34" s="436">
        <f t="shared" si="32"/>
        <v>1627765.5490629997</v>
      </c>
      <c r="DY34" s="436">
        <f t="shared" si="33"/>
        <v>1177955.8429999999</v>
      </c>
      <c r="DZ34" s="436">
        <f t="shared" si="34"/>
        <v>2281.7422280000001</v>
      </c>
      <c r="EA34" s="436">
        <f t="shared" si="35"/>
        <v>160606.67800000001</v>
      </c>
      <c r="EB34" s="436">
        <f t="shared" si="36"/>
        <v>5306.23441</v>
      </c>
      <c r="EC34" s="436">
        <f t="shared" si="37"/>
        <v>5489.8509999999997</v>
      </c>
      <c r="ED34" s="436">
        <f t="shared" si="38"/>
        <v>57055.39941000002</v>
      </c>
      <c r="EE34" s="437">
        <f t="shared" si="39"/>
        <v>100879.97800000002</v>
      </c>
      <c r="EF34" s="288"/>
    </row>
    <row r="35" spans="1:160" s="144" customFormat="1" x14ac:dyDescent="0.35">
      <c r="A35" s="374" t="s">
        <v>125</v>
      </c>
      <c r="B35" s="444">
        <f t="shared" si="7"/>
        <v>0.67699999999999994</v>
      </c>
      <c r="C35" s="445">
        <f t="shared" si="8"/>
        <v>135.71600000000001</v>
      </c>
      <c r="D35" s="456">
        <v>0.67699999999999994</v>
      </c>
      <c r="E35" s="456">
        <v>135.71600000000001</v>
      </c>
      <c r="F35" s="456">
        <v>0</v>
      </c>
      <c r="G35" s="456">
        <v>0</v>
      </c>
      <c r="H35" s="456">
        <v>0</v>
      </c>
      <c r="I35" s="456">
        <v>0</v>
      </c>
      <c r="J35" s="456">
        <v>0</v>
      </c>
      <c r="K35" s="456">
        <v>0</v>
      </c>
      <c r="L35" s="456">
        <v>0</v>
      </c>
      <c r="M35" s="456">
        <v>0</v>
      </c>
      <c r="N35" s="444">
        <f t="shared" si="9"/>
        <v>29.942000000000007</v>
      </c>
      <c r="O35" s="445">
        <f t="shared" si="10"/>
        <v>194.50799999999998</v>
      </c>
      <c r="P35" s="456">
        <v>26.630000000000006</v>
      </c>
      <c r="Q35" s="456">
        <v>175.48399999999998</v>
      </c>
      <c r="R35" s="456">
        <v>3.3119999999999998</v>
      </c>
      <c r="S35" s="456">
        <v>19.024000000000001</v>
      </c>
      <c r="T35" s="456">
        <v>0</v>
      </c>
      <c r="U35" s="456">
        <v>0</v>
      </c>
      <c r="V35" s="456">
        <v>0</v>
      </c>
      <c r="W35" s="456">
        <v>0</v>
      </c>
      <c r="X35" s="456">
        <v>0</v>
      </c>
      <c r="Y35" s="457">
        <v>0</v>
      </c>
      <c r="Z35" s="452">
        <f t="shared" si="11"/>
        <v>0.13</v>
      </c>
      <c r="AA35" s="446">
        <f t="shared" si="12"/>
        <v>10.779</v>
      </c>
      <c r="AB35" s="446">
        <v>0.13</v>
      </c>
      <c r="AC35" s="446">
        <v>10.779</v>
      </c>
      <c r="AD35" s="446">
        <v>0</v>
      </c>
      <c r="AE35" s="446">
        <v>0</v>
      </c>
      <c r="AF35" s="446">
        <v>0</v>
      </c>
      <c r="AG35" s="446">
        <v>0</v>
      </c>
      <c r="AH35" s="446">
        <v>0</v>
      </c>
      <c r="AI35" s="446">
        <v>0</v>
      </c>
      <c r="AJ35" s="446">
        <v>0</v>
      </c>
      <c r="AK35" s="447">
        <v>0</v>
      </c>
      <c r="AL35" s="348">
        <f t="shared" si="13"/>
        <v>0.12</v>
      </c>
      <c r="AM35" s="344">
        <f t="shared" si="14"/>
        <v>8.1560000000000006</v>
      </c>
      <c r="AN35" s="350">
        <v>0.12</v>
      </c>
      <c r="AO35" s="350">
        <v>8.1560000000000006</v>
      </c>
      <c r="AP35" s="350">
        <v>0</v>
      </c>
      <c r="AQ35" s="350">
        <v>0</v>
      </c>
      <c r="AR35" s="350">
        <v>0</v>
      </c>
      <c r="AS35" s="350">
        <v>0</v>
      </c>
      <c r="AT35" s="350">
        <v>0</v>
      </c>
      <c r="AU35" s="350">
        <v>0</v>
      </c>
      <c r="AV35" s="350">
        <v>0</v>
      </c>
      <c r="AW35" s="351">
        <v>0</v>
      </c>
      <c r="AX35" s="348">
        <f t="shared" si="41"/>
        <v>0</v>
      </c>
      <c r="AY35" s="344">
        <f t="shared" si="42"/>
        <v>0.89800000000000002</v>
      </c>
      <c r="AZ35" s="377">
        <v>0</v>
      </c>
      <c r="BA35" s="377">
        <v>0</v>
      </c>
      <c r="BB35" s="377">
        <v>0</v>
      </c>
      <c r="BC35" s="377">
        <v>0</v>
      </c>
      <c r="BD35" s="377">
        <v>0</v>
      </c>
      <c r="BE35" s="377">
        <v>0</v>
      </c>
      <c r="BF35" s="377">
        <v>0</v>
      </c>
      <c r="BG35" s="377">
        <v>0</v>
      </c>
      <c r="BH35" s="377"/>
      <c r="BI35" s="378">
        <v>0.89800000000000002</v>
      </c>
      <c r="BJ35" s="348">
        <f t="shared" si="16"/>
        <v>16.262</v>
      </c>
      <c r="BK35" s="344">
        <f t="shared" si="17"/>
        <v>64.445999999999998</v>
      </c>
      <c r="BL35" s="344">
        <v>16.262</v>
      </c>
      <c r="BM35" s="344">
        <v>64.445999999999998</v>
      </c>
      <c r="BN35" s="344">
        <v>0</v>
      </c>
      <c r="BO35" s="344">
        <v>0</v>
      </c>
      <c r="BP35" s="344">
        <v>0</v>
      </c>
      <c r="BQ35" s="344">
        <v>0</v>
      </c>
      <c r="BR35" s="344">
        <v>0</v>
      </c>
      <c r="BS35" s="344">
        <v>0</v>
      </c>
      <c r="BT35" s="344">
        <v>0</v>
      </c>
      <c r="BU35" s="345">
        <v>0</v>
      </c>
      <c r="BV35" s="340">
        <f t="shared" si="18"/>
        <v>0</v>
      </c>
      <c r="BW35" s="341">
        <f t="shared" si="19"/>
        <v>1</v>
      </c>
      <c r="BX35" s="346">
        <v>0</v>
      </c>
      <c r="BY35" s="346">
        <v>0</v>
      </c>
      <c r="BZ35" s="346">
        <v>0</v>
      </c>
      <c r="CA35" s="346">
        <v>0</v>
      </c>
      <c r="CB35" s="346">
        <v>0</v>
      </c>
      <c r="CC35" s="346">
        <v>0</v>
      </c>
      <c r="CD35" s="346"/>
      <c r="CE35" s="347">
        <v>1</v>
      </c>
      <c r="CF35" s="340">
        <f t="shared" si="20"/>
        <v>56.807347</v>
      </c>
      <c r="CG35" s="341">
        <f t="shared" si="21"/>
        <v>151.27699999999999</v>
      </c>
      <c r="CH35" s="375">
        <v>53.838346999999999</v>
      </c>
      <c r="CI35" s="376">
        <v>84.256999999999991</v>
      </c>
      <c r="CJ35" s="376">
        <v>0</v>
      </c>
      <c r="CK35" s="376">
        <v>0</v>
      </c>
      <c r="CL35" s="344">
        <v>2.9689999999999999</v>
      </c>
      <c r="CM35" s="344">
        <v>67.02</v>
      </c>
      <c r="CN35" s="344">
        <v>0</v>
      </c>
      <c r="CO35" s="345">
        <v>0</v>
      </c>
      <c r="CP35" s="340">
        <f t="shared" si="22"/>
        <v>10.869530000000001</v>
      </c>
      <c r="CQ35" s="341">
        <f t="shared" si="23"/>
        <v>59.205999999999996</v>
      </c>
      <c r="CR35" s="375">
        <v>10.869530000000001</v>
      </c>
      <c r="CS35" s="376">
        <v>59.205999999999996</v>
      </c>
      <c r="CT35" s="376">
        <v>0</v>
      </c>
      <c r="CU35" s="376">
        <v>0</v>
      </c>
      <c r="CV35" s="344">
        <v>0</v>
      </c>
      <c r="CW35" s="344">
        <v>0</v>
      </c>
      <c r="CX35" s="344">
        <v>0</v>
      </c>
      <c r="CY35" s="345">
        <v>0</v>
      </c>
      <c r="CZ35" s="340">
        <f t="shared" si="24"/>
        <v>23.154399999999999</v>
      </c>
      <c r="DA35" s="341">
        <f t="shared" si="25"/>
        <v>31.787999999999997</v>
      </c>
      <c r="DB35" s="375"/>
      <c r="DC35" s="376">
        <v>17.006999999999998</v>
      </c>
      <c r="DD35" s="376">
        <v>23.154399999999999</v>
      </c>
      <c r="DE35" s="376">
        <v>14.781000000000001</v>
      </c>
      <c r="DF35" s="344"/>
      <c r="DG35" s="344"/>
      <c r="DH35" s="344">
        <v>0</v>
      </c>
      <c r="DI35" s="345">
        <v>0</v>
      </c>
      <c r="DJ35" s="340">
        <f t="shared" si="26"/>
        <v>0</v>
      </c>
      <c r="DK35" s="341">
        <f t="shared" si="27"/>
        <v>0</v>
      </c>
      <c r="DL35" s="342"/>
      <c r="DM35" s="342"/>
      <c r="DN35" s="342"/>
      <c r="DO35" s="342"/>
      <c r="DP35" s="342"/>
      <c r="DQ35" s="342"/>
      <c r="DR35" s="341"/>
      <c r="DS35" s="343">
        <v>0</v>
      </c>
      <c r="DT35" s="452">
        <f t="shared" si="28"/>
        <v>137.962277</v>
      </c>
      <c r="DU35" s="446">
        <f t="shared" si="29"/>
        <v>657.77399999999989</v>
      </c>
      <c r="DV35" s="446">
        <f t="shared" si="30"/>
        <v>108.526877</v>
      </c>
      <c r="DW35" s="446">
        <f t="shared" si="31"/>
        <v>555.05099999999993</v>
      </c>
      <c r="DX35" s="446">
        <f t="shared" si="32"/>
        <v>26.4664</v>
      </c>
      <c r="DY35" s="446">
        <f t="shared" si="33"/>
        <v>33.805</v>
      </c>
      <c r="DZ35" s="446">
        <f t="shared" si="34"/>
        <v>2.9689999999999999</v>
      </c>
      <c r="EA35" s="446">
        <f t="shared" si="35"/>
        <v>67.02</v>
      </c>
      <c r="EB35" s="446">
        <f t="shared" si="36"/>
        <v>0</v>
      </c>
      <c r="EC35" s="446">
        <f t="shared" si="37"/>
        <v>0</v>
      </c>
      <c r="ED35" s="446">
        <f t="shared" si="38"/>
        <v>0</v>
      </c>
      <c r="EE35" s="447">
        <f t="shared" si="39"/>
        <v>1.8980000000000001</v>
      </c>
      <c r="EF35" s="288"/>
    </row>
    <row r="36" spans="1:160" x14ac:dyDescent="0.35">
      <c r="A36" s="420" t="s">
        <v>214</v>
      </c>
      <c r="B36" s="290"/>
      <c r="C36" s="290"/>
      <c r="D36" s="66"/>
      <c r="E36" s="66"/>
      <c r="F36" s="66"/>
      <c r="G36" s="66"/>
      <c r="H36" s="66"/>
      <c r="I36" s="66"/>
      <c r="J36" s="290"/>
      <c r="K36" s="290"/>
      <c r="L36" s="288"/>
      <c r="M36" s="288"/>
      <c r="N36" s="288"/>
      <c r="O36" s="288"/>
      <c r="P36" s="288"/>
      <c r="Q36" s="288"/>
      <c r="R36" s="288"/>
      <c r="S36" s="288"/>
      <c r="T36" s="288"/>
      <c r="U36" s="288"/>
      <c r="V36" s="288"/>
      <c r="W36" s="288"/>
      <c r="X36" s="288"/>
      <c r="Y36" s="288"/>
      <c r="Z36" s="288"/>
      <c r="AA36" s="288"/>
      <c r="AB36" s="288"/>
      <c r="AC36" s="288"/>
      <c r="AD36" s="288"/>
      <c r="AE36" s="288"/>
      <c r="AF36" s="288"/>
      <c r="AG36" s="288"/>
      <c r="AH36" s="288"/>
      <c r="AI36" s="288"/>
      <c r="AJ36" s="288"/>
      <c r="AK36" s="288"/>
      <c r="AL36" s="288"/>
      <c r="AM36" s="288"/>
      <c r="AN36" s="288"/>
      <c r="AO36" s="288"/>
      <c r="AP36" s="288"/>
      <c r="AQ36" s="288"/>
      <c r="AR36" s="288"/>
      <c r="AS36" s="288"/>
      <c r="AT36" s="288"/>
      <c r="AU36" s="288"/>
      <c r="AV36" s="288"/>
      <c r="AW36" s="288"/>
      <c r="AX36" s="288"/>
      <c r="AY36" s="288"/>
      <c r="AZ36" s="288"/>
      <c r="BA36" s="288"/>
      <c r="BB36" s="288"/>
      <c r="BC36" s="288"/>
      <c r="BD36" s="288"/>
      <c r="BE36" s="288"/>
      <c r="BF36" s="288"/>
      <c r="BG36" s="288"/>
      <c r="BH36" s="288"/>
      <c r="BI36" s="288"/>
      <c r="BJ36" s="288"/>
      <c r="BK36" s="288"/>
      <c r="BL36" s="288"/>
      <c r="BM36" s="288"/>
      <c r="BN36" s="288"/>
      <c r="BO36" s="288"/>
      <c r="BP36" s="288"/>
      <c r="BQ36" s="288"/>
      <c r="BR36" s="288"/>
      <c r="BS36" s="288"/>
      <c r="BT36" s="288"/>
      <c r="BU36" s="288"/>
      <c r="BV36" s="288"/>
      <c r="BW36" s="288"/>
      <c r="BX36" s="288"/>
      <c r="BY36" s="288"/>
      <c r="BZ36" s="288"/>
      <c r="CA36" s="288"/>
      <c r="CB36" s="288"/>
      <c r="CC36" s="288"/>
      <c r="CD36" s="288"/>
      <c r="CE36" s="288"/>
      <c r="CF36" s="288"/>
      <c r="CG36" s="288"/>
      <c r="CH36" s="288"/>
      <c r="CI36" s="288"/>
      <c r="CJ36" s="288"/>
      <c r="CK36" s="288"/>
      <c r="CL36" s="288"/>
      <c r="CM36" s="288"/>
      <c r="CN36" s="288"/>
      <c r="CO36" s="288"/>
      <c r="CP36" s="288"/>
      <c r="CQ36" s="288"/>
      <c r="CR36" s="288"/>
      <c r="CS36" s="288"/>
      <c r="CT36" s="289"/>
      <c r="CU36" s="289"/>
      <c r="CV36" s="288"/>
      <c r="CW36" s="288"/>
      <c r="CX36" s="288"/>
      <c r="CY36" s="288"/>
      <c r="CZ36" s="288"/>
      <c r="DA36" s="288"/>
      <c r="DB36" s="288"/>
      <c r="DC36" s="288"/>
      <c r="DD36" s="288"/>
      <c r="DE36" s="288"/>
      <c r="DF36" s="289"/>
      <c r="DG36" s="289"/>
      <c r="DH36" s="289"/>
      <c r="DI36" s="289"/>
      <c r="DJ36" s="288"/>
      <c r="DK36" s="288"/>
      <c r="DL36" s="288"/>
      <c r="DM36" s="288"/>
      <c r="DN36" s="288"/>
      <c r="DO36" s="288"/>
      <c r="DP36" s="288"/>
      <c r="DQ36" s="288"/>
      <c r="DR36" s="288"/>
      <c r="DS36" s="288"/>
      <c r="DT36" s="288"/>
      <c r="DU36" s="288"/>
      <c r="DV36" s="288"/>
      <c r="DW36" s="288"/>
      <c r="DX36" s="288"/>
      <c r="DY36" s="288"/>
      <c r="DZ36" s="288"/>
      <c r="EA36" s="288"/>
      <c r="EB36" s="288"/>
      <c r="EC36" s="288"/>
      <c r="ED36" s="288"/>
      <c r="EE36" s="288"/>
      <c r="EF36" s="288"/>
    </row>
    <row r="37" spans="1:160" s="144" customFormat="1" x14ac:dyDescent="0.35">
      <c r="A37" s="420"/>
      <c r="B37" s="290"/>
      <c r="C37" s="290"/>
      <c r="D37" s="66"/>
      <c r="E37" s="66"/>
      <c r="F37" s="66"/>
      <c r="G37" s="66"/>
      <c r="H37" s="66"/>
      <c r="I37" s="66"/>
      <c r="J37" s="290"/>
      <c r="K37" s="290"/>
      <c r="L37" s="288"/>
      <c r="M37" s="288"/>
      <c r="N37" s="288"/>
      <c r="O37" s="288"/>
      <c r="P37" s="288"/>
      <c r="Q37" s="288"/>
      <c r="R37" s="288"/>
      <c r="S37" s="288"/>
      <c r="T37" s="288"/>
      <c r="U37" s="288"/>
      <c r="V37" s="288"/>
      <c r="W37" s="288"/>
      <c r="X37" s="288"/>
      <c r="Y37" s="288"/>
      <c r="Z37" s="288"/>
      <c r="AA37" s="288"/>
      <c r="AB37" s="288"/>
      <c r="AC37" s="288"/>
      <c r="AD37" s="288"/>
      <c r="AE37" s="288"/>
      <c r="AF37" s="288"/>
      <c r="AG37" s="288"/>
      <c r="AH37" s="288"/>
      <c r="AI37" s="288"/>
      <c r="AJ37" s="288"/>
      <c r="AK37" s="288"/>
      <c r="AL37" s="288"/>
      <c r="AM37" s="288"/>
      <c r="AN37" s="288"/>
      <c r="AO37" s="288"/>
      <c r="AP37" s="288"/>
      <c r="AQ37" s="288"/>
      <c r="AR37" s="288"/>
      <c r="AS37" s="288"/>
      <c r="AT37" s="288"/>
      <c r="AU37" s="288"/>
      <c r="AV37" s="288"/>
      <c r="AW37" s="288"/>
      <c r="AX37" s="288"/>
      <c r="AY37" s="288"/>
      <c r="AZ37" s="288"/>
      <c r="BA37" s="288"/>
      <c r="BB37" s="288"/>
      <c r="BC37" s="288"/>
      <c r="BD37" s="288"/>
      <c r="BE37" s="288"/>
      <c r="BF37" s="288"/>
      <c r="BG37" s="288"/>
      <c r="BH37" s="288"/>
      <c r="BI37" s="288"/>
      <c r="BJ37" s="288"/>
      <c r="BK37" s="288"/>
      <c r="BL37" s="288"/>
      <c r="BM37" s="288"/>
      <c r="BN37" s="288"/>
      <c r="BO37" s="288"/>
      <c r="BP37" s="288"/>
      <c r="BQ37" s="288"/>
      <c r="BR37" s="288"/>
      <c r="BS37" s="288"/>
      <c r="BT37" s="288"/>
      <c r="BU37" s="288"/>
      <c r="BV37" s="288"/>
      <c r="BW37" s="288"/>
      <c r="BX37" s="288"/>
      <c r="BY37" s="288"/>
      <c r="BZ37" s="288"/>
      <c r="CA37" s="288"/>
      <c r="CB37" s="288"/>
      <c r="CC37" s="288"/>
      <c r="CD37" s="288"/>
      <c r="CE37" s="288"/>
      <c r="CF37" s="288"/>
      <c r="CG37" s="288"/>
      <c r="CH37" s="288"/>
      <c r="CI37" s="288"/>
      <c r="CJ37" s="288"/>
      <c r="CK37" s="288"/>
      <c r="CL37" s="288"/>
      <c r="CM37" s="288"/>
      <c r="CN37" s="288"/>
      <c r="CO37" s="288"/>
      <c r="CP37" s="288"/>
      <c r="CQ37" s="288"/>
      <c r="CR37" s="288"/>
      <c r="CS37" s="288"/>
      <c r="CT37" s="289"/>
      <c r="CU37" s="289"/>
      <c r="CV37" s="288"/>
      <c r="CW37" s="288"/>
      <c r="CX37" s="288"/>
      <c r="CY37" s="288"/>
      <c r="CZ37" s="288"/>
      <c r="DA37" s="288"/>
      <c r="DB37" s="288"/>
      <c r="DC37" s="288"/>
      <c r="DD37" s="288"/>
      <c r="DE37" s="288"/>
      <c r="DF37" s="289"/>
      <c r="DG37" s="289"/>
      <c r="DH37" s="289"/>
      <c r="DI37" s="289"/>
      <c r="DJ37" s="288"/>
      <c r="DK37" s="288"/>
      <c r="DL37" s="288"/>
      <c r="DM37" s="288"/>
      <c r="DN37" s="288"/>
      <c r="DO37" s="288"/>
      <c r="DP37" s="288"/>
      <c r="DQ37" s="288"/>
      <c r="DR37" s="288"/>
      <c r="DS37" s="288"/>
      <c r="DT37" s="288"/>
      <c r="DU37" s="288"/>
      <c r="DV37" s="288"/>
      <c r="DW37" s="288"/>
      <c r="DX37" s="288"/>
      <c r="DY37" s="288"/>
      <c r="DZ37" s="288"/>
      <c r="EA37" s="288"/>
      <c r="EB37" s="288"/>
      <c r="EC37" s="288"/>
      <c r="ED37" s="288"/>
      <c r="EE37" s="288"/>
      <c r="EF37" s="288"/>
    </row>
    <row r="38" spans="1:160" s="144" customFormat="1" x14ac:dyDescent="0.35">
      <c r="A38" s="420"/>
      <c r="B38" s="290"/>
      <c r="C38" s="290"/>
      <c r="D38" s="66"/>
      <c r="E38" s="66"/>
      <c r="F38" s="66"/>
      <c r="G38" s="66"/>
      <c r="H38" s="66"/>
      <c r="I38" s="66"/>
      <c r="J38" s="290"/>
      <c r="K38" s="290"/>
      <c r="L38" s="288"/>
      <c r="M38" s="288"/>
      <c r="N38" s="288"/>
      <c r="O38" s="288"/>
      <c r="P38" s="288"/>
      <c r="Q38" s="288"/>
      <c r="R38" s="288"/>
      <c r="S38" s="288"/>
      <c r="T38" s="288"/>
      <c r="U38" s="288"/>
      <c r="V38" s="288"/>
      <c r="W38" s="288"/>
      <c r="X38" s="288"/>
      <c r="Y38" s="288"/>
      <c r="Z38" s="288"/>
      <c r="AA38" s="288"/>
      <c r="AB38" s="288"/>
      <c r="AC38" s="288"/>
      <c r="AD38" s="288"/>
      <c r="AE38" s="288"/>
      <c r="AF38" s="288"/>
      <c r="AG38" s="288"/>
      <c r="AH38" s="288"/>
      <c r="AI38" s="288"/>
      <c r="AJ38" s="288"/>
      <c r="AK38" s="288"/>
      <c r="AL38" s="288"/>
      <c r="AM38" s="288"/>
      <c r="AN38" s="288"/>
      <c r="AO38" s="288"/>
      <c r="AP38" s="288"/>
      <c r="AQ38" s="288"/>
      <c r="AR38" s="288"/>
      <c r="AS38" s="288"/>
      <c r="AT38" s="288"/>
      <c r="AU38" s="288"/>
      <c r="AV38" s="288"/>
      <c r="AW38" s="288"/>
      <c r="AX38" s="288"/>
      <c r="AY38" s="288"/>
      <c r="AZ38" s="288"/>
      <c r="BA38" s="288"/>
      <c r="BB38" s="288"/>
      <c r="BC38" s="288"/>
      <c r="BD38" s="288"/>
      <c r="BE38" s="288"/>
      <c r="BF38" s="288"/>
      <c r="BG38" s="288"/>
      <c r="BH38" s="288"/>
      <c r="BI38" s="288"/>
      <c r="BJ38" s="288"/>
      <c r="BK38" s="288"/>
      <c r="BL38" s="288"/>
      <c r="BM38" s="288"/>
      <c r="BN38" s="288"/>
      <c r="BO38" s="288"/>
      <c r="BP38" s="288"/>
      <c r="BQ38" s="288"/>
      <c r="BR38" s="288"/>
      <c r="BS38" s="288"/>
      <c r="BT38" s="288"/>
      <c r="BU38" s="288"/>
      <c r="BV38" s="288"/>
      <c r="BW38" s="288"/>
      <c r="BX38" s="288"/>
      <c r="BY38" s="288"/>
      <c r="BZ38" s="288"/>
      <c r="CA38" s="288"/>
      <c r="CB38" s="288"/>
      <c r="CC38" s="288"/>
      <c r="CD38" s="288"/>
      <c r="CE38" s="288"/>
      <c r="CF38" s="288"/>
      <c r="CG38" s="288"/>
      <c r="CH38" s="288"/>
      <c r="CI38" s="288"/>
      <c r="CJ38" s="288"/>
      <c r="CK38" s="288"/>
      <c r="CL38" s="288"/>
      <c r="CM38" s="288"/>
      <c r="CN38" s="288"/>
      <c r="CO38" s="288"/>
      <c r="CP38" s="288"/>
      <c r="CQ38" s="288"/>
      <c r="CR38" s="288"/>
      <c r="CS38" s="288"/>
      <c r="CT38" s="289"/>
      <c r="CU38" s="289"/>
      <c r="CV38" s="288"/>
      <c r="CW38" s="288"/>
      <c r="CX38" s="288"/>
      <c r="CY38" s="288"/>
      <c r="CZ38" s="288"/>
      <c r="DA38" s="288"/>
      <c r="DB38" s="288"/>
      <c r="DC38" s="288"/>
      <c r="DD38" s="288"/>
      <c r="DE38" s="288"/>
      <c r="DF38" s="289"/>
      <c r="DG38" s="289"/>
      <c r="DH38" s="289"/>
      <c r="DI38" s="289"/>
      <c r="DJ38" s="288"/>
      <c r="DK38" s="288"/>
      <c r="DL38" s="288"/>
      <c r="DM38" s="288"/>
      <c r="DN38" s="288"/>
      <c r="DO38" s="288"/>
      <c r="DP38" s="288"/>
      <c r="DQ38" s="288"/>
      <c r="DR38" s="288"/>
      <c r="DS38" s="288"/>
      <c r="DT38" s="288"/>
      <c r="DU38" s="288"/>
      <c r="DV38" s="288"/>
      <c r="DW38" s="288"/>
      <c r="DX38" s="288"/>
      <c r="DY38" s="288"/>
      <c r="DZ38" s="288"/>
      <c r="EA38" s="288"/>
      <c r="EB38" s="288"/>
      <c r="EC38" s="288"/>
      <c r="ED38" s="288"/>
      <c r="EE38" s="288"/>
      <c r="EF38" s="288"/>
    </row>
    <row r="39" spans="1:160" s="144" customFormat="1" x14ac:dyDescent="0.35">
      <c r="A39" s="420"/>
      <c r="B39" s="290"/>
      <c r="C39" s="290"/>
      <c r="D39" s="66"/>
      <c r="E39" s="66"/>
      <c r="F39" s="66"/>
      <c r="G39" s="66"/>
      <c r="H39" s="66"/>
      <c r="I39" s="66"/>
      <c r="J39" s="290"/>
      <c r="K39" s="290"/>
      <c r="L39" s="288"/>
      <c r="M39" s="288"/>
      <c r="N39" s="288"/>
      <c r="O39" s="288"/>
      <c r="P39" s="288"/>
      <c r="Q39" s="288"/>
      <c r="R39" s="288"/>
      <c r="S39" s="288"/>
      <c r="T39" s="288"/>
      <c r="U39" s="288"/>
      <c r="V39" s="288"/>
      <c r="W39" s="288"/>
      <c r="X39" s="288"/>
      <c r="Y39" s="288"/>
      <c r="Z39" s="288"/>
      <c r="AA39" s="288"/>
      <c r="AB39" s="288"/>
      <c r="AC39" s="288"/>
      <c r="AD39" s="288"/>
      <c r="AE39" s="288"/>
      <c r="AF39" s="288"/>
      <c r="AG39" s="288"/>
      <c r="AH39" s="288"/>
      <c r="AI39" s="288"/>
      <c r="AJ39" s="288"/>
      <c r="AK39" s="288"/>
      <c r="AL39" s="288"/>
      <c r="AM39" s="288"/>
      <c r="AN39" s="288"/>
      <c r="AO39" s="288"/>
      <c r="AP39" s="288"/>
      <c r="AQ39" s="288"/>
      <c r="AR39" s="288"/>
      <c r="AS39" s="288"/>
      <c r="AT39" s="288"/>
      <c r="AU39" s="288"/>
      <c r="AV39" s="288"/>
      <c r="AW39" s="288"/>
      <c r="AX39" s="288"/>
      <c r="AY39" s="288"/>
      <c r="AZ39" s="288"/>
      <c r="BA39" s="288"/>
      <c r="BB39" s="288"/>
      <c r="BC39" s="288"/>
      <c r="BD39" s="288"/>
      <c r="BE39" s="288"/>
      <c r="BF39" s="288"/>
      <c r="BG39" s="288"/>
      <c r="BH39" s="288"/>
      <c r="BI39" s="288"/>
      <c r="BJ39" s="288"/>
      <c r="BK39" s="288"/>
      <c r="BL39" s="288"/>
      <c r="BM39" s="288"/>
      <c r="BN39" s="288"/>
      <c r="BO39" s="288"/>
      <c r="BP39" s="288"/>
      <c r="BQ39" s="288"/>
      <c r="BR39" s="288"/>
      <c r="BS39" s="288"/>
      <c r="BT39" s="288"/>
      <c r="BU39" s="288"/>
      <c r="BV39" s="288"/>
      <c r="BW39" s="288"/>
      <c r="BX39" s="288"/>
      <c r="BY39" s="288"/>
      <c r="BZ39" s="288"/>
      <c r="CA39" s="288"/>
      <c r="CB39" s="288"/>
      <c r="CC39" s="288"/>
      <c r="CD39" s="288"/>
      <c r="CE39" s="288"/>
      <c r="CF39" s="288"/>
      <c r="CG39" s="288"/>
      <c r="CH39" s="288"/>
      <c r="CI39" s="288"/>
      <c r="CJ39" s="288"/>
      <c r="CK39" s="288"/>
      <c r="CL39" s="288"/>
      <c r="CM39" s="288"/>
      <c r="CN39" s="288"/>
      <c r="CO39" s="288"/>
      <c r="CP39" s="288"/>
      <c r="CQ39" s="288"/>
      <c r="CR39" s="288"/>
      <c r="CS39" s="288"/>
      <c r="CT39" s="289"/>
      <c r="CU39" s="289"/>
      <c r="CV39" s="288"/>
      <c r="CW39" s="288"/>
      <c r="CX39" s="288"/>
      <c r="CY39" s="288"/>
      <c r="CZ39" s="288"/>
      <c r="DA39" s="288"/>
      <c r="DB39" s="288"/>
      <c r="DC39" s="288"/>
      <c r="DD39" s="288"/>
      <c r="DE39" s="288"/>
      <c r="DF39" s="289"/>
      <c r="DG39" s="289"/>
      <c r="DH39" s="289"/>
      <c r="DI39" s="289"/>
      <c r="DJ39" s="288"/>
      <c r="DK39" s="288"/>
      <c r="DL39" s="288"/>
      <c r="DM39" s="288"/>
      <c r="DN39" s="288"/>
      <c r="DO39" s="288"/>
      <c r="DP39" s="288"/>
      <c r="DQ39" s="288"/>
      <c r="DR39" s="288"/>
      <c r="DS39" s="288"/>
      <c r="DT39" s="288"/>
      <c r="DU39" s="288"/>
      <c r="DV39" s="288"/>
      <c r="DW39" s="288"/>
      <c r="DX39" s="288"/>
      <c r="DY39" s="288"/>
      <c r="DZ39" s="288"/>
      <c r="EA39" s="288"/>
      <c r="EB39" s="288"/>
      <c r="EC39" s="288"/>
      <c r="ED39" s="288"/>
      <c r="EE39" s="288"/>
      <c r="EF39" s="288"/>
    </row>
    <row r="40" spans="1:160" x14ac:dyDescent="0.35">
      <c r="A40" s="288"/>
      <c r="B40" s="288"/>
      <c r="C40" s="288"/>
      <c r="D40" s="288"/>
      <c r="E40" s="292"/>
      <c r="F40" s="288"/>
      <c r="G40" s="288"/>
      <c r="H40" s="291"/>
      <c r="I40" s="288"/>
      <c r="J40" s="288"/>
      <c r="K40" s="288"/>
      <c r="L40" s="288"/>
      <c r="M40" s="288"/>
      <c r="N40" s="288"/>
      <c r="O40" s="288"/>
      <c r="P40" s="288"/>
      <c r="Q40" s="288"/>
      <c r="R40" s="288"/>
      <c r="S40" s="288"/>
      <c r="T40" s="288"/>
      <c r="U40" s="288"/>
      <c r="V40" s="288"/>
      <c r="W40" s="288"/>
      <c r="X40" s="288"/>
      <c r="Y40" s="288"/>
      <c r="Z40" s="288"/>
      <c r="AA40" s="288"/>
      <c r="AB40" s="288"/>
      <c r="AC40" s="288"/>
      <c r="AD40" s="288"/>
      <c r="AE40" s="288"/>
      <c r="AF40" s="288"/>
      <c r="AG40" s="288"/>
      <c r="AH40" s="288"/>
      <c r="AI40" s="288"/>
      <c r="AJ40" s="288"/>
      <c r="AK40" s="288"/>
      <c r="AL40" s="288"/>
      <c r="AM40" s="288"/>
      <c r="AN40" s="288"/>
      <c r="AO40" s="288"/>
      <c r="AP40" s="288"/>
      <c r="AQ40" s="288"/>
      <c r="AR40" s="288"/>
      <c r="AS40" s="288"/>
      <c r="AT40" s="288"/>
      <c r="AU40" s="288"/>
      <c r="AV40" s="288"/>
      <c r="AW40" s="288"/>
      <c r="AX40" s="288"/>
      <c r="AY40" s="288"/>
      <c r="AZ40" s="288"/>
      <c r="BA40" s="288"/>
      <c r="BB40" s="288"/>
      <c r="BC40" s="288"/>
      <c r="BD40" s="288"/>
      <c r="BE40" s="288"/>
      <c r="BF40" s="288"/>
      <c r="BG40" s="288"/>
      <c r="BH40" s="288"/>
      <c r="BI40" s="288"/>
      <c r="BJ40" s="288"/>
      <c r="BK40" s="288"/>
      <c r="BL40" s="288"/>
      <c r="BM40" s="288"/>
      <c r="BN40" s="288"/>
      <c r="BO40" s="288"/>
      <c r="BP40" s="288"/>
      <c r="BQ40" s="288"/>
      <c r="BR40" s="288"/>
      <c r="BS40" s="288"/>
      <c r="BT40" s="288"/>
      <c r="BU40" s="288"/>
      <c r="BV40" s="288"/>
      <c r="BW40" s="288"/>
      <c r="BX40" s="288"/>
      <c r="BY40" s="288"/>
      <c r="BZ40" s="288"/>
      <c r="CA40" s="288"/>
      <c r="CB40" s="288"/>
      <c r="CC40" s="288"/>
      <c r="CD40" s="288"/>
      <c r="CE40" s="288"/>
      <c r="CF40" s="288"/>
      <c r="CG40" s="288"/>
      <c r="CH40" s="288"/>
      <c r="CI40" s="288"/>
      <c r="CJ40" s="289"/>
      <c r="CK40" s="289"/>
      <c r="CL40" s="289"/>
      <c r="CM40" s="289"/>
      <c r="CN40" s="289"/>
      <c r="CO40" s="289"/>
      <c r="CP40" s="289"/>
      <c r="CQ40" s="289"/>
      <c r="CR40" s="289"/>
      <c r="CS40" s="289"/>
      <c r="CT40" s="289"/>
      <c r="CU40" s="289"/>
      <c r="CV40" s="289"/>
      <c r="CW40" s="289"/>
      <c r="CX40" s="289"/>
      <c r="CY40" s="289"/>
      <c r="CZ40" s="289"/>
      <c r="DA40" s="289"/>
      <c r="DB40" s="289"/>
      <c r="DC40" s="289"/>
      <c r="DD40" s="289"/>
      <c r="DE40" s="289"/>
      <c r="DF40" s="289"/>
      <c r="DG40" s="289"/>
      <c r="DH40" s="289"/>
      <c r="DI40" s="289"/>
      <c r="DJ40" s="289"/>
      <c r="DK40" s="289"/>
      <c r="DL40" s="289"/>
      <c r="DM40" s="289"/>
      <c r="DN40" s="289"/>
      <c r="DO40" s="289"/>
      <c r="DP40" s="289"/>
      <c r="DQ40" s="289"/>
      <c r="DR40" s="289"/>
      <c r="DS40" s="289"/>
      <c r="DT40" s="289"/>
      <c r="DU40" s="289"/>
      <c r="DV40" s="289"/>
      <c r="DW40" s="289"/>
      <c r="DX40" s="289"/>
      <c r="DY40" s="289"/>
      <c r="DZ40" s="289"/>
      <c r="EA40" s="289"/>
      <c r="EB40" s="289"/>
      <c r="EC40" s="289"/>
      <c r="ED40" s="289"/>
      <c r="EE40" s="289"/>
      <c r="EF40" s="289"/>
      <c r="EG40" s="289"/>
      <c r="EH40" s="13"/>
      <c r="EI40" s="13"/>
      <c r="EJ40" s="13"/>
      <c r="EK40" s="13"/>
      <c r="EL40" s="13"/>
      <c r="EM40" s="13"/>
      <c r="EN40" s="13"/>
      <c r="EO40" s="13"/>
      <c r="EP40" s="13"/>
      <c r="EQ40" s="13"/>
      <c r="ER40" s="13"/>
      <c r="ES40" s="13"/>
      <c r="ET40" s="13"/>
      <c r="EU40" s="13"/>
      <c r="EV40" s="13"/>
      <c r="EW40" s="13"/>
      <c r="EX40" s="13"/>
      <c r="EY40" s="13"/>
      <c r="EZ40" s="13"/>
      <c r="FA40" s="13"/>
      <c r="FB40" s="13"/>
      <c r="FC40" s="13"/>
      <c r="FD40" s="13"/>
    </row>
    <row r="41" spans="1:160" x14ac:dyDescent="0.35">
      <c r="A41" s="287" t="s">
        <v>221</v>
      </c>
      <c r="B41" s="124"/>
      <c r="C41" s="124"/>
      <c r="D41" s="124"/>
      <c r="E41" s="124"/>
      <c r="F41" s="124"/>
      <c r="G41" s="124"/>
      <c r="H41" s="357"/>
      <c r="I41" s="287" t="s">
        <v>220</v>
      </c>
      <c r="J41" s="124"/>
      <c r="K41" s="124"/>
      <c r="L41" s="124"/>
      <c r="M41" s="124"/>
      <c r="N41" s="124"/>
      <c r="O41" s="124"/>
      <c r="P41" s="288"/>
      <c r="Q41" s="288"/>
      <c r="R41" s="288"/>
      <c r="S41" s="288"/>
      <c r="T41" s="288"/>
      <c r="U41" s="288"/>
      <c r="V41" s="288"/>
      <c r="W41" s="288"/>
      <c r="X41" s="288"/>
      <c r="Y41" s="288"/>
      <c r="Z41" s="288"/>
      <c r="AA41" s="288"/>
      <c r="AB41" s="288"/>
      <c r="AC41" s="288"/>
      <c r="AD41" s="288"/>
      <c r="AE41" s="288"/>
      <c r="AF41" s="288"/>
      <c r="AG41" s="288"/>
      <c r="AH41" s="288"/>
      <c r="AI41" s="288"/>
      <c r="AJ41" s="288"/>
      <c r="AK41" s="288"/>
      <c r="AL41" s="288"/>
      <c r="AM41" s="288"/>
      <c r="AN41" s="288"/>
      <c r="AO41" s="288"/>
      <c r="AP41" s="288"/>
      <c r="AQ41" s="288"/>
      <c r="AR41" s="288"/>
      <c r="AS41" s="288"/>
      <c r="AT41" s="288"/>
      <c r="AU41" s="288"/>
      <c r="AV41" s="288"/>
      <c r="AW41" s="288"/>
      <c r="AX41" s="288"/>
      <c r="AY41" s="288"/>
      <c r="AZ41" s="288"/>
      <c r="BA41" s="288"/>
      <c r="BB41" s="288"/>
      <c r="BC41" s="288"/>
      <c r="BD41" s="288"/>
      <c r="BE41" s="288"/>
      <c r="BF41" s="288"/>
      <c r="BG41" s="288"/>
      <c r="BH41" s="288"/>
      <c r="BI41" s="288"/>
      <c r="BJ41" s="288"/>
      <c r="BK41" s="288"/>
      <c r="BL41" s="288"/>
      <c r="BM41" s="288"/>
      <c r="BN41" s="288"/>
      <c r="BO41" s="288"/>
      <c r="BP41" s="288"/>
      <c r="BQ41" s="288"/>
      <c r="BR41" s="288"/>
      <c r="BS41" s="288"/>
      <c r="BT41" s="288"/>
      <c r="BU41" s="288"/>
      <c r="BV41" s="288"/>
      <c r="BW41" s="288"/>
      <c r="BX41" s="288"/>
      <c r="BY41" s="288"/>
      <c r="BZ41" s="288"/>
      <c r="CA41" s="288"/>
      <c r="CB41" s="288"/>
      <c r="CC41" s="288"/>
      <c r="CD41" s="288"/>
      <c r="CE41" s="288"/>
      <c r="CF41" s="288"/>
      <c r="CG41" s="288"/>
      <c r="CH41" s="288"/>
      <c r="CI41" s="288"/>
      <c r="CJ41" s="289"/>
      <c r="CK41" s="289"/>
      <c r="CL41" s="289"/>
      <c r="CM41" s="289"/>
      <c r="CN41" s="289"/>
      <c r="CO41" s="289"/>
      <c r="CP41" s="289"/>
      <c r="CQ41" s="289"/>
      <c r="CR41" s="289"/>
      <c r="CS41" s="289"/>
      <c r="CT41" s="289"/>
      <c r="CU41" s="289"/>
      <c r="CV41" s="289"/>
      <c r="CW41" s="289"/>
      <c r="CX41" s="289"/>
      <c r="CY41" s="289"/>
      <c r="CZ41" s="289"/>
      <c r="DA41" s="289"/>
      <c r="DB41" s="289"/>
      <c r="DC41" s="289"/>
      <c r="DD41" s="289"/>
      <c r="DE41" s="289"/>
      <c r="DF41" s="289"/>
      <c r="DG41" s="289"/>
      <c r="DH41" s="289"/>
      <c r="DI41" s="289"/>
      <c r="DJ41" s="289"/>
      <c r="DK41" s="289"/>
      <c r="DL41" s="289"/>
      <c r="DM41" s="289"/>
      <c r="DN41" s="289"/>
      <c r="DO41" s="289"/>
      <c r="DP41" s="289"/>
      <c r="DQ41" s="289"/>
      <c r="DR41" s="289"/>
      <c r="DS41" s="289"/>
      <c r="DT41" s="289"/>
      <c r="DU41" s="289"/>
      <c r="DV41" s="289"/>
      <c r="DW41" s="289"/>
      <c r="DX41" s="289"/>
      <c r="DY41" s="289"/>
      <c r="DZ41" s="289"/>
      <c r="EA41" s="289"/>
      <c r="EB41" s="289"/>
      <c r="EC41" s="289"/>
      <c r="ED41" s="289"/>
      <c r="EE41" s="289"/>
      <c r="EF41" s="289"/>
      <c r="EG41" s="289"/>
      <c r="EH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  <c r="EV41" s="13"/>
      <c r="EW41" s="13"/>
      <c r="EX41" s="13"/>
      <c r="EY41" s="13"/>
      <c r="EZ41" s="13"/>
      <c r="FA41" s="13"/>
      <c r="FB41" s="13"/>
      <c r="FC41" s="13"/>
      <c r="FD41" s="13"/>
    </row>
    <row r="42" spans="1:160" ht="24" customHeight="1" x14ac:dyDescent="0.35">
      <c r="A42" s="359" t="s">
        <v>151</v>
      </c>
      <c r="B42" s="360" t="s">
        <v>2</v>
      </c>
      <c r="C42" s="360" t="s">
        <v>3</v>
      </c>
      <c r="D42" s="360" t="s">
        <v>4</v>
      </c>
      <c r="E42" s="360" t="s">
        <v>5</v>
      </c>
      <c r="F42" s="360" t="s">
        <v>143</v>
      </c>
      <c r="G42" s="361" t="s">
        <v>144</v>
      </c>
      <c r="H42" s="379"/>
      <c r="I42" s="359" t="s">
        <v>151</v>
      </c>
      <c r="J42" s="360" t="s">
        <v>2</v>
      </c>
      <c r="K42" s="360" t="s">
        <v>3</v>
      </c>
      <c r="L42" s="360" t="s">
        <v>4</v>
      </c>
      <c r="M42" s="360" t="s">
        <v>5</v>
      </c>
      <c r="N42" s="360" t="s">
        <v>143</v>
      </c>
      <c r="O42" s="361" t="s">
        <v>144</v>
      </c>
      <c r="P42" s="288"/>
      <c r="Q42" s="288"/>
      <c r="R42" s="288"/>
      <c r="S42" s="288"/>
      <c r="T42" s="288"/>
      <c r="U42" s="288"/>
      <c r="V42" s="288"/>
      <c r="W42" s="288"/>
      <c r="X42" s="288"/>
      <c r="Y42" s="288"/>
      <c r="Z42" s="288"/>
      <c r="AA42" s="288"/>
      <c r="AB42" s="288"/>
      <c r="AC42" s="288"/>
      <c r="AD42" s="288"/>
      <c r="AE42" s="288"/>
      <c r="AF42" s="288"/>
      <c r="AG42" s="288"/>
      <c r="AH42" s="288"/>
      <c r="AI42" s="288"/>
      <c r="AJ42" s="288"/>
      <c r="AK42" s="288"/>
      <c r="AL42" s="288"/>
      <c r="AM42" s="288"/>
      <c r="AN42" s="288"/>
      <c r="AO42" s="288"/>
      <c r="AP42" s="288"/>
      <c r="AQ42" s="288"/>
      <c r="AR42" s="288"/>
      <c r="AS42" s="288"/>
      <c r="AT42" s="288"/>
      <c r="AU42" s="288"/>
      <c r="AV42" s="288"/>
      <c r="AW42" s="288"/>
      <c r="AX42" s="288"/>
      <c r="AY42" s="288"/>
      <c r="AZ42" s="288"/>
      <c r="BA42" s="288"/>
      <c r="BB42" s="288"/>
      <c r="BC42" s="288"/>
      <c r="BD42" s="288"/>
      <c r="BE42" s="288"/>
      <c r="BF42" s="288"/>
      <c r="BG42" s="288"/>
      <c r="BH42" s="288"/>
      <c r="BI42" s="288"/>
      <c r="BJ42" s="288"/>
      <c r="BK42" s="288"/>
      <c r="BL42" s="288"/>
      <c r="BM42" s="288"/>
      <c r="BN42" s="288"/>
      <c r="BO42" s="288"/>
      <c r="BP42" s="288"/>
      <c r="BQ42" s="288"/>
      <c r="BR42" s="288"/>
      <c r="BS42" s="288"/>
      <c r="BT42" s="288"/>
      <c r="BU42" s="288"/>
      <c r="BV42" s="288"/>
      <c r="BW42" s="288"/>
      <c r="BX42" s="288"/>
      <c r="BY42" s="288"/>
      <c r="BZ42" s="288"/>
      <c r="CA42" s="288"/>
      <c r="CB42" s="288"/>
      <c r="CC42" s="288"/>
      <c r="CD42" s="288"/>
      <c r="CE42" s="288"/>
      <c r="CF42" s="288"/>
      <c r="CG42" s="288"/>
      <c r="CH42" s="288"/>
      <c r="CI42" s="288"/>
      <c r="CJ42" s="289"/>
      <c r="CK42" s="289"/>
      <c r="CL42" s="289"/>
      <c r="CM42" s="289"/>
      <c r="CN42" s="289"/>
      <c r="CO42" s="289"/>
      <c r="CP42" s="289"/>
      <c r="CQ42" s="289"/>
      <c r="CR42" s="289"/>
      <c r="CS42" s="289"/>
      <c r="CT42" s="289"/>
      <c r="CU42" s="289"/>
      <c r="CV42" s="289"/>
      <c r="CW42" s="289"/>
      <c r="CX42" s="289"/>
      <c r="CY42" s="289"/>
      <c r="CZ42" s="289"/>
      <c r="DA42" s="289"/>
      <c r="DB42" s="289"/>
      <c r="DC42" s="289"/>
      <c r="DD42" s="289"/>
      <c r="DE42" s="289"/>
      <c r="DF42" s="289"/>
      <c r="DG42" s="289"/>
      <c r="DH42" s="289"/>
      <c r="DI42" s="289"/>
      <c r="DJ42" s="289"/>
      <c r="DK42" s="289"/>
      <c r="DL42" s="289"/>
      <c r="DM42" s="289"/>
      <c r="DN42" s="289"/>
      <c r="DO42" s="289"/>
      <c r="DP42" s="289"/>
      <c r="DQ42" s="289"/>
      <c r="DR42" s="289"/>
      <c r="DS42" s="289"/>
      <c r="DT42" s="289"/>
      <c r="DU42" s="289"/>
      <c r="DV42" s="289"/>
      <c r="DW42" s="289"/>
      <c r="DX42" s="289"/>
      <c r="DY42" s="289"/>
      <c r="DZ42" s="289"/>
      <c r="EA42" s="289"/>
      <c r="EB42" s="289"/>
      <c r="EC42" s="289"/>
      <c r="ED42" s="289"/>
      <c r="EE42" s="289"/>
      <c r="EF42" s="289"/>
      <c r="EG42" s="289"/>
      <c r="EH42" s="13"/>
      <c r="EI42" s="13"/>
      <c r="EJ42" s="13"/>
      <c r="EK42" s="13"/>
      <c r="EL42" s="13"/>
      <c r="EM42" s="13"/>
      <c r="EN42" s="13"/>
      <c r="EO42" s="13"/>
      <c r="EP42" s="13"/>
      <c r="EQ42" s="13"/>
      <c r="ER42" s="13"/>
      <c r="ES42" s="13"/>
      <c r="ET42" s="13"/>
      <c r="EU42" s="13"/>
      <c r="EV42" s="13"/>
      <c r="EW42" s="13"/>
      <c r="EX42" s="13"/>
      <c r="EY42" s="13"/>
      <c r="EZ42" s="13"/>
      <c r="FA42" s="13"/>
      <c r="FB42" s="13"/>
      <c r="FC42" s="13"/>
      <c r="FD42" s="13"/>
    </row>
    <row r="43" spans="1:160" x14ac:dyDescent="0.35">
      <c r="A43" s="362" t="s">
        <v>183</v>
      </c>
      <c r="B43" s="363">
        <f>SUM(B44:B48)</f>
        <v>27513004.018000003</v>
      </c>
      <c r="C43" s="363">
        <f t="shared" ref="C43:G43" si="43">SUM(C44:C48)</f>
        <v>18086729.908000004</v>
      </c>
      <c r="D43" s="363">
        <f t="shared" si="43"/>
        <v>5056456.8569999989</v>
      </c>
      <c r="E43" s="363">
        <f t="shared" si="43"/>
        <v>8520.5390000000007</v>
      </c>
      <c r="F43" s="363">
        <f t="shared" si="43"/>
        <v>319708.59899999999</v>
      </c>
      <c r="G43" s="364">
        <f t="shared" si="43"/>
        <v>4041588.1150000002</v>
      </c>
      <c r="H43" s="357"/>
      <c r="I43" s="362" t="s">
        <v>183</v>
      </c>
      <c r="J43" s="363">
        <f>SUM(J44:J48)</f>
        <v>47867425.69600001</v>
      </c>
      <c r="K43" s="363">
        <f t="shared" ref="K43:O43" si="44">SUM(K44:K48)</f>
        <v>38540150.19600001</v>
      </c>
      <c r="L43" s="363">
        <f t="shared" si="44"/>
        <v>3480286.8880000003</v>
      </c>
      <c r="M43" s="363">
        <f t="shared" si="44"/>
        <v>928401.14999999991</v>
      </c>
      <c r="N43" s="363">
        <f t="shared" si="44"/>
        <v>252814.1</v>
      </c>
      <c r="O43" s="363">
        <f t="shared" si="44"/>
        <v>4665773.3619999997</v>
      </c>
      <c r="P43" s="288"/>
      <c r="Q43" s="288"/>
      <c r="R43" s="288"/>
      <c r="S43" s="288"/>
      <c r="T43" s="288"/>
      <c r="U43" s="288"/>
      <c r="V43" s="288"/>
      <c r="W43" s="288"/>
      <c r="X43" s="288"/>
      <c r="Y43" s="288"/>
      <c r="Z43" s="288"/>
      <c r="AA43" s="288"/>
      <c r="AB43" s="288"/>
      <c r="AC43" s="288"/>
      <c r="AD43" s="288"/>
      <c r="AE43" s="288"/>
      <c r="AF43" s="288"/>
      <c r="AG43" s="288"/>
      <c r="AH43" s="288"/>
      <c r="AI43" s="288"/>
      <c r="AJ43" s="288"/>
      <c r="AK43" s="288"/>
      <c r="AL43" s="288"/>
      <c r="AM43" s="288"/>
      <c r="AN43" s="288"/>
      <c r="AO43" s="288"/>
      <c r="AP43" s="288"/>
      <c r="AQ43" s="288"/>
      <c r="AR43" s="288"/>
      <c r="AS43" s="288"/>
      <c r="AT43" s="288"/>
      <c r="AU43" s="288"/>
      <c r="AV43" s="288"/>
      <c r="AW43" s="288"/>
      <c r="AX43" s="288"/>
      <c r="AY43" s="288"/>
      <c r="AZ43" s="288"/>
      <c r="BA43" s="288"/>
      <c r="BB43" s="288"/>
      <c r="BC43" s="288"/>
      <c r="BD43" s="288"/>
      <c r="BE43" s="288"/>
      <c r="BF43" s="288"/>
      <c r="BG43" s="288"/>
      <c r="BH43" s="288"/>
      <c r="BI43" s="288"/>
      <c r="BJ43" s="288"/>
      <c r="BK43" s="288"/>
      <c r="BL43" s="288"/>
      <c r="BM43" s="288"/>
      <c r="BN43" s="288"/>
      <c r="BO43" s="288"/>
      <c r="BP43" s="288"/>
      <c r="BQ43" s="288"/>
      <c r="BR43" s="288"/>
      <c r="BS43" s="288"/>
      <c r="BT43" s="288"/>
      <c r="BU43" s="288"/>
      <c r="BV43" s="288"/>
      <c r="BW43" s="288"/>
      <c r="BX43" s="288"/>
      <c r="BY43" s="288"/>
      <c r="BZ43" s="288"/>
      <c r="CA43" s="288"/>
      <c r="CB43" s="288"/>
      <c r="CC43" s="288"/>
      <c r="CD43" s="288"/>
      <c r="CE43" s="288"/>
      <c r="CF43" s="288"/>
      <c r="CG43" s="288"/>
      <c r="CH43" s="288"/>
      <c r="CI43" s="288"/>
      <c r="CJ43" s="289"/>
      <c r="CK43" s="289"/>
      <c r="CL43" s="289"/>
      <c r="CM43" s="289"/>
      <c r="CN43" s="289"/>
      <c r="CO43" s="289"/>
      <c r="CP43" s="289"/>
      <c r="CQ43" s="289"/>
      <c r="CR43" s="289"/>
      <c r="CS43" s="289"/>
      <c r="CT43" s="289"/>
      <c r="CU43" s="289"/>
      <c r="CV43" s="289"/>
      <c r="CW43" s="289"/>
      <c r="CX43" s="289"/>
      <c r="CY43" s="289"/>
      <c r="CZ43" s="289"/>
      <c r="DA43" s="289"/>
      <c r="DB43" s="289"/>
      <c r="DC43" s="289"/>
      <c r="DD43" s="289"/>
      <c r="DE43" s="289"/>
      <c r="DF43" s="289"/>
      <c r="DG43" s="289"/>
      <c r="DH43" s="289"/>
      <c r="DI43" s="289"/>
      <c r="DJ43" s="289"/>
      <c r="DK43" s="289"/>
      <c r="DL43" s="289"/>
      <c r="DM43" s="289"/>
      <c r="DN43" s="289"/>
      <c r="DO43" s="289"/>
      <c r="DP43" s="289"/>
      <c r="DQ43" s="289"/>
      <c r="DR43" s="289"/>
      <c r="DS43" s="289"/>
      <c r="DT43" s="289"/>
      <c r="DU43" s="289"/>
      <c r="DV43" s="289"/>
      <c r="DW43" s="289"/>
      <c r="DX43" s="289"/>
      <c r="DY43" s="289"/>
      <c r="DZ43" s="289"/>
      <c r="EA43" s="289"/>
      <c r="EB43" s="289"/>
      <c r="EC43" s="289"/>
      <c r="ED43" s="289"/>
      <c r="EE43" s="289"/>
      <c r="EF43" s="289"/>
      <c r="EG43" s="289"/>
      <c r="EH43" s="13"/>
      <c r="EI43" s="13"/>
      <c r="EJ43" s="13"/>
      <c r="EK43" s="13"/>
      <c r="EL43" s="13"/>
      <c r="EM43" s="13"/>
      <c r="EN43" s="13"/>
      <c r="EO43" s="13"/>
      <c r="EP43" s="13"/>
      <c r="EQ43" s="13"/>
      <c r="ER43" s="13"/>
      <c r="ES43" s="13"/>
      <c r="ET43" s="13"/>
      <c r="EU43" s="13"/>
      <c r="EV43" s="13"/>
      <c r="EW43" s="13"/>
      <c r="EX43" s="13"/>
      <c r="EY43" s="13"/>
      <c r="EZ43" s="13"/>
      <c r="FA43" s="13"/>
      <c r="FB43" s="13"/>
      <c r="FC43" s="13"/>
      <c r="FD43" s="13"/>
    </row>
    <row r="44" spans="1:160" x14ac:dyDescent="0.35">
      <c r="A44" s="423" t="s">
        <v>78</v>
      </c>
      <c r="B44" s="424">
        <f>C44+D44+E44+F44+G44</f>
        <v>19136176.926000003</v>
      </c>
      <c r="C44" s="425">
        <v>13696699.232000005</v>
      </c>
      <c r="D44" s="425">
        <v>1827869.2359999996</v>
      </c>
      <c r="E44" s="425">
        <v>3944.7909999999997</v>
      </c>
      <c r="F44" s="425">
        <v>258114.09400000001</v>
      </c>
      <c r="G44" s="426">
        <v>3349549.5729999999</v>
      </c>
      <c r="H44" s="357"/>
      <c r="I44" s="423" t="s">
        <v>78</v>
      </c>
      <c r="J44" s="424">
        <f>K44+L44+M44+N44+O44</f>
        <v>23689608.019000009</v>
      </c>
      <c r="K44" s="425">
        <v>19750076.517000008</v>
      </c>
      <c r="L44" s="425">
        <v>1054668.9099999999</v>
      </c>
      <c r="M44" s="425">
        <v>80792.446000000011</v>
      </c>
      <c r="N44" s="425">
        <v>185751.04799999998</v>
      </c>
      <c r="O44" s="426">
        <v>2618319.0980000002</v>
      </c>
      <c r="P44" s="288"/>
      <c r="Q44" s="288"/>
      <c r="R44" s="288"/>
      <c r="S44" s="288"/>
      <c r="T44" s="288"/>
      <c r="U44" s="288"/>
      <c r="V44" s="288"/>
      <c r="W44" s="288"/>
      <c r="X44" s="288"/>
      <c r="Y44" s="288"/>
      <c r="Z44" s="288"/>
      <c r="AA44" s="288"/>
      <c r="AB44" s="288"/>
      <c r="AC44" s="288"/>
      <c r="AD44" s="288"/>
      <c r="AE44" s="288"/>
      <c r="AF44" s="288"/>
      <c r="AG44" s="288"/>
      <c r="AH44" s="288"/>
      <c r="AI44" s="288"/>
      <c r="AJ44" s="288"/>
      <c r="AK44" s="288"/>
      <c r="AL44" s="288"/>
      <c r="AM44" s="288"/>
      <c r="AN44" s="288"/>
      <c r="AO44" s="288"/>
      <c r="AP44" s="288"/>
      <c r="AQ44" s="288"/>
      <c r="AR44" s="288"/>
      <c r="AS44" s="288"/>
      <c r="AT44" s="288"/>
      <c r="AU44" s="288"/>
      <c r="AV44" s="288"/>
      <c r="AW44" s="288"/>
      <c r="AX44" s="288"/>
      <c r="AY44" s="288"/>
      <c r="AZ44" s="288"/>
      <c r="BA44" s="288"/>
      <c r="BB44" s="288"/>
      <c r="BC44" s="288"/>
      <c r="BD44" s="288"/>
      <c r="BE44" s="288"/>
      <c r="BF44" s="288"/>
      <c r="BG44" s="288"/>
      <c r="BH44" s="288"/>
      <c r="BI44" s="288"/>
      <c r="BJ44" s="288"/>
      <c r="BK44" s="288"/>
      <c r="BL44" s="288"/>
      <c r="BM44" s="288"/>
      <c r="BN44" s="288"/>
      <c r="BO44" s="288"/>
      <c r="BP44" s="288"/>
      <c r="BQ44" s="288"/>
      <c r="BR44" s="288"/>
      <c r="BS44" s="288"/>
      <c r="BT44" s="288"/>
      <c r="BU44" s="288"/>
      <c r="BV44" s="288"/>
      <c r="BW44" s="288"/>
      <c r="BX44" s="288"/>
      <c r="BY44" s="288"/>
      <c r="BZ44" s="288"/>
      <c r="CA44" s="288"/>
      <c r="CB44" s="288"/>
      <c r="CC44" s="288"/>
      <c r="CD44" s="288"/>
      <c r="CE44" s="288"/>
      <c r="CF44" s="288"/>
      <c r="CG44" s="288"/>
      <c r="CH44" s="288"/>
      <c r="CI44" s="288"/>
      <c r="CJ44" s="289"/>
      <c r="CK44" s="289"/>
      <c r="CL44" s="289"/>
      <c r="CM44" s="289"/>
      <c r="CN44" s="289"/>
      <c r="CO44" s="289"/>
      <c r="CP44" s="289"/>
      <c r="CQ44" s="289"/>
      <c r="CR44" s="289"/>
      <c r="CS44" s="289"/>
      <c r="CT44" s="289"/>
      <c r="CU44" s="289"/>
      <c r="CV44" s="289"/>
      <c r="CW44" s="289"/>
      <c r="CX44" s="289"/>
      <c r="CY44" s="289"/>
      <c r="CZ44" s="289"/>
      <c r="DA44" s="289"/>
      <c r="DB44" s="289"/>
      <c r="DC44" s="289"/>
      <c r="DD44" s="289"/>
      <c r="DE44" s="289"/>
      <c r="DF44" s="289"/>
      <c r="DG44" s="289"/>
      <c r="DH44" s="289"/>
      <c r="DI44" s="289"/>
      <c r="DJ44" s="289"/>
      <c r="DK44" s="289"/>
      <c r="DL44" s="289"/>
      <c r="DM44" s="289"/>
      <c r="DN44" s="289"/>
      <c r="DO44" s="289"/>
      <c r="DP44" s="289"/>
      <c r="DQ44" s="289"/>
      <c r="DR44" s="289"/>
      <c r="DS44" s="289"/>
      <c r="DT44" s="289"/>
      <c r="DU44" s="289"/>
      <c r="DV44" s="289"/>
      <c r="DW44" s="289"/>
      <c r="DX44" s="289"/>
      <c r="DY44" s="289"/>
      <c r="DZ44" s="289"/>
      <c r="EA44" s="289"/>
      <c r="EB44" s="289"/>
      <c r="EC44" s="289"/>
      <c r="ED44" s="289"/>
      <c r="EE44" s="289"/>
      <c r="EF44" s="289"/>
      <c r="EG44" s="289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</row>
    <row r="45" spans="1:160" x14ac:dyDescent="0.35">
      <c r="A45" s="423" t="s">
        <v>79</v>
      </c>
      <c r="B45" s="424">
        <f t="shared" ref="B45:B48" si="45">C45+D45+E45+F45+G45</f>
        <v>2890902.7049999996</v>
      </c>
      <c r="C45" s="425">
        <v>1409899.1539999999</v>
      </c>
      <c r="D45" s="425">
        <v>1050127.5319999997</v>
      </c>
      <c r="E45" s="425">
        <v>930.83</v>
      </c>
      <c r="F45" s="425">
        <v>11874.337</v>
      </c>
      <c r="G45" s="426">
        <v>418070.85199999984</v>
      </c>
      <c r="H45" s="379"/>
      <c r="I45" s="423" t="s">
        <v>81</v>
      </c>
      <c r="J45" s="424">
        <f>K45+L45+M45+N45+O45</f>
        <v>10405875.830000006</v>
      </c>
      <c r="K45" s="425">
        <v>8354904.7220000047</v>
      </c>
      <c r="L45" s="425">
        <v>1053449.3220000002</v>
      </c>
      <c r="M45" s="425">
        <v>238069.29399999997</v>
      </c>
      <c r="N45" s="425">
        <v>6642.72</v>
      </c>
      <c r="O45" s="426">
        <v>752809.77200000011</v>
      </c>
      <c r="P45" s="288"/>
      <c r="Q45" s="288"/>
      <c r="R45" s="288"/>
      <c r="S45" s="288"/>
      <c r="T45" s="288"/>
      <c r="U45" s="288"/>
      <c r="V45" s="288"/>
      <c r="W45" s="288"/>
      <c r="X45" s="288"/>
      <c r="Y45" s="288"/>
      <c r="Z45" s="288"/>
      <c r="AA45" s="288"/>
      <c r="AB45" s="288"/>
      <c r="AC45" s="288"/>
      <c r="AD45" s="288"/>
      <c r="AE45" s="288"/>
      <c r="AF45" s="288"/>
      <c r="AG45" s="288"/>
      <c r="AH45" s="288"/>
      <c r="AI45" s="288"/>
      <c r="AJ45" s="288"/>
      <c r="AK45" s="288"/>
      <c r="AL45" s="288"/>
      <c r="AM45" s="288"/>
      <c r="AN45" s="288"/>
      <c r="AO45" s="288"/>
      <c r="AP45" s="288"/>
      <c r="AQ45" s="288"/>
      <c r="AR45" s="288"/>
      <c r="AS45" s="288"/>
      <c r="AT45" s="288"/>
      <c r="AU45" s="288"/>
      <c r="AV45" s="288"/>
      <c r="AW45" s="288"/>
      <c r="AX45" s="288"/>
      <c r="AY45" s="288"/>
      <c r="AZ45" s="288"/>
      <c r="BA45" s="288"/>
      <c r="BB45" s="288"/>
      <c r="BC45" s="288"/>
      <c r="BD45" s="288"/>
      <c r="BE45" s="288"/>
      <c r="BF45" s="288"/>
      <c r="BG45" s="288"/>
      <c r="BH45" s="288"/>
      <c r="BI45" s="288"/>
      <c r="BJ45" s="288"/>
      <c r="BK45" s="288"/>
      <c r="BL45" s="288"/>
      <c r="BM45" s="288"/>
      <c r="BN45" s="288"/>
      <c r="BO45" s="288"/>
      <c r="BP45" s="288"/>
      <c r="BQ45" s="288"/>
      <c r="BR45" s="288"/>
      <c r="BS45" s="288"/>
      <c r="BT45" s="288"/>
      <c r="BU45" s="288"/>
      <c r="BV45" s="288"/>
      <c r="BW45" s="288"/>
      <c r="BX45" s="288"/>
      <c r="BY45" s="288"/>
      <c r="BZ45" s="288"/>
      <c r="CA45" s="288"/>
      <c r="CB45" s="288"/>
      <c r="CC45" s="288"/>
      <c r="CD45" s="288"/>
      <c r="CE45" s="288"/>
      <c r="CF45" s="288"/>
      <c r="CG45" s="288"/>
      <c r="CH45" s="288"/>
      <c r="CI45" s="288"/>
      <c r="CJ45" s="289"/>
      <c r="CK45" s="289"/>
      <c r="CL45" s="289"/>
      <c r="CM45" s="289"/>
      <c r="CN45" s="289"/>
      <c r="CO45" s="289"/>
      <c r="CP45" s="289"/>
      <c r="CQ45" s="289"/>
      <c r="CR45" s="289"/>
      <c r="CS45" s="289"/>
      <c r="CT45" s="289"/>
      <c r="CU45" s="289"/>
      <c r="CV45" s="289"/>
      <c r="CW45" s="289"/>
      <c r="CX45" s="289"/>
      <c r="CY45" s="289"/>
      <c r="CZ45" s="289"/>
      <c r="DA45" s="289"/>
      <c r="DB45" s="289"/>
      <c r="DC45" s="289"/>
      <c r="DD45" s="289"/>
      <c r="DE45" s="289"/>
      <c r="DF45" s="289"/>
      <c r="DG45" s="289"/>
      <c r="DH45" s="289"/>
      <c r="DI45" s="289"/>
      <c r="DJ45" s="289"/>
      <c r="DK45" s="289"/>
      <c r="DL45" s="289"/>
      <c r="DM45" s="289"/>
      <c r="DN45" s="289"/>
      <c r="DO45" s="289"/>
      <c r="DP45" s="289"/>
      <c r="DQ45" s="289"/>
      <c r="DR45" s="289"/>
      <c r="DS45" s="289"/>
      <c r="DT45" s="289"/>
      <c r="DU45" s="289"/>
      <c r="DV45" s="289"/>
      <c r="DW45" s="289"/>
      <c r="DX45" s="289"/>
      <c r="DY45" s="289"/>
      <c r="DZ45" s="289"/>
      <c r="EA45" s="289"/>
      <c r="EB45" s="289"/>
      <c r="EC45" s="289"/>
      <c r="ED45" s="289"/>
      <c r="EE45" s="289"/>
      <c r="EF45" s="289"/>
      <c r="EG45" s="289"/>
      <c r="EH45" s="13"/>
      <c r="EI45" s="13"/>
      <c r="EJ45" s="13"/>
      <c r="EK45" s="13"/>
      <c r="EL45" s="13"/>
      <c r="EM45" s="13"/>
      <c r="EN45" s="13"/>
      <c r="EO45" s="13"/>
      <c r="EP45" s="13"/>
      <c r="EQ45" s="13"/>
      <c r="ER45" s="13"/>
      <c r="ES45" s="13"/>
      <c r="ET45" s="13"/>
      <c r="EU45" s="13"/>
      <c r="EV45" s="13"/>
      <c r="EW45" s="13"/>
      <c r="EX45" s="13"/>
      <c r="EY45" s="13"/>
      <c r="EZ45" s="13"/>
      <c r="FA45" s="13"/>
      <c r="FB45" s="13"/>
      <c r="FC45" s="13"/>
      <c r="FD45" s="13"/>
    </row>
    <row r="46" spans="1:160" x14ac:dyDescent="0.35">
      <c r="A46" s="423" t="s">
        <v>81</v>
      </c>
      <c r="B46" s="424">
        <f t="shared" si="45"/>
        <v>2531602.4640000006</v>
      </c>
      <c r="C46" s="425">
        <v>1947228.7570000007</v>
      </c>
      <c r="D46" s="425">
        <v>442382.34700000001</v>
      </c>
      <c r="E46" s="425">
        <v>2306.5789999999997</v>
      </c>
      <c r="F46" s="425">
        <v>1666.2669999999998</v>
      </c>
      <c r="G46" s="426">
        <v>138018.51399999997</v>
      </c>
      <c r="H46" s="357"/>
      <c r="I46" s="423" t="s">
        <v>79</v>
      </c>
      <c r="J46" s="424">
        <f>K46+L46+M46+N46+O46</f>
        <v>5752540.0910000009</v>
      </c>
      <c r="K46" s="425">
        <v>4296745.9090000009</v>
      </c>
      <c r="L46" s="425">
        <v>338630.72000000003</v>
      </c>
      <c r="M46" s="425">
        <v>452148.88900000002</v>
      </c>
      <c r="N46" s="425">
        <v>12305.213999999998</v>
      </c>
      <c r="O46" s="426">
        <v>652709.35900000005</v>
      </c>
      <c r="P46" s="288"/>
      <c r="Q46" s="288"/>
      <c r="R46" s="288"/>
      <c r="S46" s="288"/>
      <c r="T46" s="288"/>
      <c r="U46" s="288"/>
      <c r="V46" s="288"/>
      <c r="W46" s="288"/>
      <c r="X46" s="288"/>
      <c r="Y46" s="288"/>
      <c r="Z46" s="288"/>
      <c r="AA46" s="288"/>
      <c r="AB46" s="288"/>
      <c r="AC46" s="288"/>
      <c r="AD46" s="288"/>
      <c r="AE46" s="288"/>
      <c r="AF46" s="288"/>
      <c r="AG46" s="288"/>
      <c r="AH46" s="288"/>
      <c r="AI46" s="288"/>
      <c r="AJ46" s="288"/>
      <c r="AK46" s="288"/>
      <c r="AL46" s="288"/>
      <c r="AM46" s="288"/>
      <c r="AN46" s="288"/>
      <c r="AO46" s="288"/>
      <c r="AP46" s="288"/>
      <c r="AQ46" s="288"/>
      <c r="AR46" s="288"/>
      <c r="AS46" s="288"/>
      <c r="AT46" s="288"/>
      <c r="AU46" s="288"/>
      <c r="AV46" s="288"/>
      <c r="AW46" s="288"/>
      <c r="AX46" s="288"/>
      <c r="AY46" s="288"/>
      <c r="AZ46" s="288"/>
      <c r="BA46" s="288"/>
      <c r="BB46" s="288"/>
      <c r="BC46" s="288"/>
      <c r="BD46" s="288"/>
      <c r="BE46" s="288"/>
      <c r="BF46" s="288"/>
      <c r="BG46" s="288"/>
      <c r="BH46" s="288"/>
      <c r="BI46" s="288"/>
      <c r="BJ46" s="288"/>
      <c r="BK46" s="288"/>
      <c r="BL46" s="288"/>
      <c r="BM46" s="288"/>
      <c r="BN46" s="288"/>
      <c r="BO46" s="288"/>
      <c r="BP46" s="288"/>
      <c r="BQ46" s="288"/>
      <c r="BR46" s="288"/>
      <c r="BS46" s="288"/>
      <c r="BT46" s="288"/>
      <c r="BU46" s="288"/>
      <c r="BV46" s="288"/>
      <c r="BW46" s="288"/>
      <c r="BX46" s="288"/>
      <c r="BY46" s="288"/>
      <c r="BZ46" s="288"/>
      <c r="CA46" s="288"/>
      <c r="CB46" s="288"/>
      <c r="CC46" s="288"/>
      <c r="CD46" s="288"/>
      <c r="CE46" s="288"/>
      <c r="CF46" s="288"/>
      <c r="CG46" s="288"/>
      <c r="CH46" s="288"/>
      <c r="CI46" s="288"/>
      <c r="CJ46" s="289"/>
      <c r="CK46" s="289"/>
      <c r="CL46" s="289"/>
      <c r="CM46" s="289"/>
      <c r="CN46" s="289"/>
      <c r="CO46" s="289"/>
      <c r="CP46" s="289"/>
      <c r="CQ46" s="289"/>
      <c r="CR46" s="289"/>
      <c r="CS46" s="289"/>
      <c r="CT46" s="289"/>
      <c r="CU46" s="289"/>
      <c r="CV46" s="289"/>
      <c r="CW46" s="289"/>
      <c r="CX46" s="289"/>
      <c r="CY46" s="289"/>
      <c r="CZ46" s="289"/>
      <c r="DA46" s="289"/>
      <c r="DB46" s="289"/>
      <c r="DC46" s="289"/>
      <c r="DD46" s="289"/>
      <c r="DE46" s="289"/>
      <c r="DF46" s="289"/>
      <c r="DG46" s="289"/>
      <c r="DH46" s="289"/>
      <c r="DI46" s="289"/>
      <c r="DJ46" s="289"/>
      <c r="DK46" s="289"/>
      <c r="DL46" s="289"/>
      <c r="DM46" s="289"/>
      <c r="DN46" s="289"/>
      <c r="DO46" s="289"/>
      <c r="DP46" s="289"/>
      <c r="DQ46" s="289"/>
      <c r="DR46" s="289"/>
      <c r="DS46" s="289"/>
      <c r="DT46" s="289"/>
      <c r="DU46" s="289"/>
      <c r="DV46" s="289"/>
      <c r="DW46" s="289"/>
      <c r="DX46" s="289"/>
      <c r="DY46" s="289"/>
      <c r="DZ46" s="289"/>
      <c r="EA46" s="289"/>
      <c r="EB46" s="289"/>
      <c r="EC46" s="289"/>
      <c r="ED46" s="289"/>
      <c r="EE46" s="289"/>
      <c r="EF46" s="289"/>
      <c r="EG46" s="289"/>
      <c r="EH46" s="13"/>
      <c r="EI46" s="13"/>
      <c r="EJ46" s="13"/>
      <c r="EK46" s="13"/>
      <c r="EL46" s="13"/>
      <c r="EM46" s="13"/>
      <c r="EN46" s="13"/>
      <c r="EO46" s="13"/>
      <c r="EP46" s="13"/>
      <c r="EQ46" s="13"/>
      <c r="ER46" s="13"/>
      <c r="ES46" s="13"/>
      <c r="ET46" s="13"/>
      <c r="EU46" s="13"/>
      <c r="EV46" s="13"/>
      <c r="EW46" s="13"/>
      <c r="EX46" s="13"/>
      <c r="EY46" s="13"/>
      <c r="EZ46" s="13"/>
      <c r="FA46" s="13"/>
      <c r="FB46" s="13"/>
      <c r="FC46" s="13"/>
      <c r="FD46" s="13"/>
    </row>
    <row r="47" spans="1:160" x14ac:dyDescent="0.35">
      <c r="A47" s="423" t="s">
        <v>120</v>
      </c>
      <c r="B47" s="424">
        <f t="shared" si="45"/>
        <v>1863384.2709999997</v>
      </c>
      <c r="C47" s="425">
        <v>611575.25699999998</v>
      </c>
      <c r="D47" s="425">
        <v>1103616.1829999997</v>
      </c>
      <c r="E47" s="425">
        <v>849.03600000000017</v>
      </c>
      <c r="F47" s="425">
        <v>47213.145999999993</v>
      </c>
      <c r="G47" s="426">
        <v>100130.649</v>
      </c>
      <c r="H47" s="357"/>
      <c r="I47" s="423" t="s">
        <v>116</v>
      </c>
      <c r="J47" s="424">
        <f>K47+L47+M47+N47+O47</f>
        <v>4045360.2919999976</v>
      </c>
      <c r="K47" s="425">
        <v>3344158.3249999974</v>
      </c>
      <c r="L47" s="425">
        <v>276716.27899999998</v>
      </c>
      <c r="M47" s="425">
        <v>32592.634000000013</v>
      </c>
      <c r="N47" s="425">
        <v>6849.4310000000005</v>
      </c>
      <c r="O47" s="426">
        <v>385043.62300000002</v>
      </c>
      <c r="P47" s="288"/>
      <c r="Q47" s="288"/>
      <c r="R47" s="288"/>
      <c r="S47" s="288"/>
      <c r="T47" s="288"/>
      <c r="U47" s="288"/>
      <c r="V47" s="288"/>
      <c r="W47" s="288"/>
      <c r="X47" s="288"/>
      <c r="Y47" s="288"/>
      <c r="Z47" s="288"/>
      <c r="AA47" s="288"/>
      <c r="AB47" s="288"/>
      <c r="AC47" s="288"/>
      <c r="AD47" s="288"/>
      <c r="AE47" s="288"/>
      <c r="AF47" s="288"/>
      <c r="AG47" s="288"/>
      <c r="AH47" s="288"/>
      <c r="AI47" s="288"/>
      <c r="AJ47" s="288"/>
      <c r="AK47" s="288"/>
      <c r="AL47" s="288"/>
      <c r="AM47" s="288"/>
      <c r="AN47" s="288"/>
      <c r="AO47" s="288"/>
      <c r="AP47" s="288"/>
      <c r="AQ47" s="288"/>
      <c r="AR47" s="288"/>
      <c r="AS47" s="288"/>
      <c r="AT47" s="288"/>
      <c r="AU47" s="288"/>
      <c r="AV47" s="288"/>
      <c r="AW47" s="288"/>
      <c r="AX47" s="288"/>
      <c r="AY47" s="288"/>
      <c r="AZ47" s="288"/>
      <c r="BA47" s="288"/>
      <c r="BB47" s="288"/>
      <c r="BC47" s="288"/>
      <c r="BD47" s="288"/>
      <c r="BE47" s="288"/>
      <c r="BF47" s="288"/>
      <c r="BG47" s="288"/>
      <c r="BH47" s="288"/>
      <c r="BI47" s="288"/>
      <c r="BJ47" s="288"/>
      <c r="BK47" s="288"/>
      <c r="BL47" s="288"/>
      <c r="BM47" s="288"/>
      <c r="BN47" s="288"/>
      <c r="BO47" s="288"/>
      <c r="BP47" s="288"/>
      <c r="BQ47" s="288"/>
      <c r="BR47" s="288"/>
      <c r="BS47" s="288"/>
      <c r="BT47" s="288"/>
      <c r="BU47" s="288"/>
      <c r="BV47" s="288"/>
      <c r="BW47" s="288"/>
      <c r="BX47" s="288"/>
      <c r="BY47" s="288"/>
      <c r="BZ47" s="288"/>
      <c r="CA47" s="288"/>
      <c r="CB47" s="288"/>
      <c r="CC47" s="288"/>
      <c r="CD47" s="288"/>
      <c r="CE47" s="288"/>
      <c r="CF47" s="288"/>
      <c r="CG47" s="288"/>
      <c r="CH47" s="288"/>
      <c r="CI47" s="7"/>
      <c r="CJ47" s="438"/>
      <c r="CK47" s="438"/>
      <c r="CL47" s="438"/>
      <c r="CM47" s="438"/>
      <c r="CN47" s="438"/>
      <c r="CO47" s="438"/>
      <c r="CP47" s="438"/>
      <c r="CQ47" s="438"/>
      <c r="CR47" s="438"/>
      <c r="CS47" s="438"/>
      <c r="CT47" s="438"/>
      <c r="CU47" s="289"/>
      <c r="CV47" s="289"/>
      <c r="CW47" s="289"/>
      <c r="CX47" s="289"/>
      <c r="CY47" s="289"/>
      <c r="CZ47" s="289"/>
      <c r="DA47" s="289"/>
      <c r="DB47" s="289"/>
      <c r="DC47" s="289"/>
      <c r="DD47" s="289"/>
      <c r="DE47" s="289"/>
      <c r="DF47" s="289"/>
      <c r="DG47" s="289"/>
      <c r="DH47" s="289"/>
      <c r="DI47" s="289"/>
      <c r="DJ47" s="289"/>
      <c r="DK47" s="289"/>
      <c r="DL47" s="289"/>
      <c r="DM47" s="289"/>
      <c r="DN47" s="289"/>
      <c r="DO47" s="289"/>
      <c r="DP47" s="289"/>
      <c r="DQ47" s="289"/>
      <c r="DR47" s="289"/>
      <c r="DS47" s="289"/>
      <c r="DT47" s="289"/>
      <c r="DU47" s="289"/>
      <c r="DV47" s="289"/>
      <c r="DW47" s="289"/>
      <c r="DX47" s="289"/>
      <c r="DY47" s="289"/>
      <c r="DZ47" s="289"/>
      <c r="EA47" s="289"/>
      <c r="EB47" s="289"/>
      <c r="EC47" s="289"/>
      <c r="ED47" s="289"/>
      <c r="EE47" s="289"/>
      <c r="EF47" s="289"/>
      <c r="EG47" s="289"/>
      <c r="EH47" s="13"/>
      <c r="EI47" s="13"/>
      <c r="EJ47" s="13"/>
      <c r="EK47" s="13"/>
      <c r="EL47" s="13"/>
      <c r="EM47" s="13"/>
      <c r="EN47" s="13"/>
      <c r="EO47" s="13"/>
      <c r="EP47" s="13"/>
      <c r="EQ47" s="13"/>
      <c r="ER47" s="13"/>
      <c r="ES47" s="13"/>
      <c r="ET47" s="13"/>
      <c r="EU47" s="13"/>
      <c r="EV47" s="13"/>
      <c r="EW47" s="13"/>
      <c r="EX47" s="13"/>
      <c r="EY47" s="13"/>
      <c r="EZ47" s="13"/>
      <c r="FA47" s="13"/>
      <c r="FB47" s="13"/>
      <c r="FC47" s="13"/>
      <c r="FD47" s="13"/>
    </row>
    <row r="48" spans="1:160" x14ac:dyDescent="0.35">
      <c r="A48" s="427" t="s">
        <v>104</v>
      </c>
      <c r="B48" s="428">
        <f t="shared" si="45"/>
        <v>1090937.6519999995</v>
      </c>
      <c r="C48" s="429">
        <v>421327.50799999962</v>
      </c>
      <c r="D48" s="429">
        <v>632461.55900000001</v>
      </c>
      <c r="E48" s="429">
        <v>489.30300000000005</v>
      </c>
      <c r="F48" s="429">
        <v>840.75499999999988</v>
      </c>
      <c r="G48" s="430">
        <v>35818.527000000009</v>
      </c>
      <c r="H48" s="379"/>
      <c r="I48" s="427" t="s">
        <v>120</v>
      </c>
      <c r="J48" s="428">
        <f>K48+L48+M48+N48+O48</f>
        <v>3974041.4640000006</v>
      </c>
      <c r="K48" s="429">
        <v>2794264.7230000002</v>
      </c>
      <c r="L48" s="429">
        <v>756821.65700000001</v>
      </c>
      <c r="M48" s="429">
        <v>124797.88700000002</v>
      </c>
      <c r="N48" s="429">
        <v>41265.686999999998</v>
      </c>
      <c r="O48" s="430">
        <v>256891.51</v>
      </c>
      <c r="P48" s="288"/>
      <c r="Q48" s="288"/>
      <c r="R48" s="288"/>
      <c r="S48" s="288"/>
      <c r="T48" s="288"/>
      <c r="U48" s="288"/>
      <c r="V48" s="288"/>
      <c r="W48" s="288"/>
      <c r="X48" s="288"/>
      <c r="Y48" s="288"/>
      <c r="Z48" s="288"/>
      <c r="AA48" s="288"/>
      <c r="AB48" s="288"/>
      <c r="AC48" s="288"/>
      <c r="AD48" s="288"/>
      <c r="AE48" s="288"/>
      <c r="AF48" s="288"/>
      <c r="AG48" s="288"/>
      <c r="AH48" s="288"/>
      <c r="AI48" s="288"/>
      <c r="AJ48" s="288"/>
      <c r="AK48" s="288"/>
      <c r="AL48" s="288"/>
      <c r="AM48" s="288"/>
      <c r="AN48" s="288"/>
      <c r="AO48" s="288"/>
      <c r="AP48" s="288"/>
      <c r="AQ48" s="288"/>
      <c r="AR48" s="288"/>
      <c r="AS48" s="288"/>
      <c r="AT48" s="288"/>
      <c r="AU48" s="288"/>
      <c r="AV48" s="288"/>
      <c r="AW48" s="288"/>
      <c r="AX48" s="288"/>
      <c r="AY48" s="288"/>
      <c r="AZ48" s="288"/>
      <c r="BA48" s="288"/>
      <c r="BB48" s="288"/>
      <c r="BC48" s="288"/>
      <c r="BD48" s="288"/>
      <c r="BE48" s="288"/>
      <c r="BF48" s="288"/>
      <c r="BG48" s="288"/>
      <c r="BH48" s="288"/>
      <c r="BI48" s="288"/>
      <c r="BJ48" s="288"/>
      <c r="BK48" s="288"/>
      <c r="BL48" s="288"/>
      <c r="BM48" s="288"/>
      <c r="BN48" s="288"/>
      <c r="BO48" s="288"/>
      <c r="BP48" s="288"/>
      <c r="BQ48" s="288"/>
      <c r="BR48" s="288"/>
      <c r="BS48" s="288"/>
      <c r="BT48" s="288"/>
      <c r="BU48" s="288"/>
      <c r="BV48" s="288"/>
      <c r="BW48" s="288"/>
      <c r="BX48" s="288"/>
      <c r="BY48" s="288"/>
      <c r="BZ48" s="288"/>
      <c r="CA48" s="288"/>
      <c r="CB48" s="288"/>
      <c r="CC48" s="288"/>
      <c r="CD48" s="288"/>
      <c r="CE48" s="288"/>
      <c r="CF48" s="288"/>
      <c r="CG48" s="288"/>
      <c r="CH48" s="288"/>
      <c r="CI48" s="7"/>
      <c r="CJ48" s="438"/>
      <c r="CK48" s="438"/>
      <c r="CL48" s="438"/>
      <c r="CM48" s="438"/>
      <c r="CN48" s="438"/>
      <c r="CO48" s="438"/>
      <c r="CP48" s="438"/>
      <c r="CQ48" s="438"/>
      <c r="CR48" s="438"/>
      <c r="CS48" s="438"/>
      <c r="CT48" s="438"/>
      <c r="CU48" s="289"/>
      <c r="CV48" s="289"/>
      <c r="CW48" s="289"/>
      <c r="CX48" s="289"/>
      <c r="CY48" s="289"/>
      <c r="CZ48" s="289"/>
      <c r="DA48" s="289"/>
      <c r="DB48" s="289"/>
      <c r="DC48" s="289"/>
      <c r="DD48" s="289"/>
      <c r="DE48" s="289"/>
      <c r="DF48" s="289"/>
      <c r="DG48" s="289"/>
      <c r="DH48" s="289"/>
      <c r="DI48" s="289"/>
      <c r="DJ48" s="289"/>
      <c r="DK48" s="289"/>
      <c r="DL48" s="289"/>
      <c r="DM48" s="289"/>
      <c r="DN48" s="289"/>
      <c r="DO48" s="289"/>
      <c r="DP48" s="289"/>
      <c r="DQ48" s="289"/>
      <c r="DR48" s="289"/>
      <c r="DS48" s="289"/>
      <c r="DT48" s="289"/>
      <c r="DU48" s="289"/>
      <c r="DV48" s="289"/>
      <c r="DW48" s="289"/>
      <c r="DX48" s="289"/>
      <c r="DY48" s="289"/>
      <c r="DZ48" s="289"/>
      <c r="EA48" s="289"/>
      <c r="EB48" s="289"/>
      <c r="EC48" s="289"/>
      <c r="ED48" s="289"/>
      <c r="EE48" s="289"/>
      <c r="EF48" s="289"/>
      <c r="EG48" s="289"/>
      <c r="EH48" s="13"/>
      <c r="EI48" s="13"/>
      <c r="EJ48" s="13"/>
      <c r="EK48" s="13"/>
      <c r="EL48" s="13"/>
      <c r="EM48" s="13"/>
      <c r="EN48" s="13"/>
      <c r="EO48" s="13"/>
      <c r="EP48" s="13"/>
      <c r="EQ48" s="13"/>
      <c r="ER48" s="13"/>
      <c r="ES48" s="13"/>
      <c r="ET48" s="13"/>
      <c r="EU48" s="13"/>
      <c r="EV48" s="13"/>
      <c r="EW48" s="13"/>
      <c r="EX48" s="13"/>
      <c r="EY48" s="13"/>
      <c r="EZ48" s="13"/>
      <c r="FA48" s="13"/>
      <c r="FB48" s="13"/>
      <c r="FC48" s="13"/>
      <c r="FD48" s="13"/>
    </row>
    <row r="49" spans="1:160" x14ac:dyDescent="0.35">
      <c r="A49" s="288"/>
      <c r="B49" s="289"/>
      <c r="C49" s="289"/>
      <c r="D49" s="289"/>
      <c r="E49" s="289"/>
      <c r="F49" s="289"/>
      <c r="G49" s="289"/>
      <c r="H49" s="291"/>
      <c r="I49" s="289"/>
      <c r="J49" s="289"/>
      <c r="K49" s="289"/>
      <c r="L49" s="289"/>
      <c r="M49" s="289"/>
      <c r="N49" s="289"/>
      <c r="O49" s="289"/>
      <c r="P49" s="288"/>
      <c r="Q49" s="288"/>
      <c r="R49" s="288"/>
      <c r="S49" s="288"/>
      <c r="T49" s="288"/>
      <c r="U49" s="288"/>
      <c r="V49" s="288"/>
      <c r="W49" s="288"/>
      <c r="X49" s="288"/>
      <c r="Y49" s="288"/>
      <c r="Z49" s="288"/>
      <c r="AA49" s="288"/>
      <c r="AB49" s="288"/>
      <c r="AC49" s="288"/>
      <c r="AD49" s="288"/>
      <c r="AE49" s="288"/>
      <c r="AF49" s="288"/>
      <c r="AG49" s="288"/>
      <c r="AH49" s="288"/>
      <c r="AI49" s="288"/>
      <c r="AJ49" s="288"/>
      <c r="AK49" s="288"/>
      <c r="AL49" s="288"/>
      <c r="AM49" s="288"/>
      <c r="AN49" s="288"/>
      <c r="AO49" s="288"/>
      <c r="AP49" s="288"/>
      <c r="AQ49" s="288"/>
      <c r="AR49" s="288"/>
      <c r="AS49" s="288"/>
      <c r="AT49" s="288"/>
      <c r="AU49" s="288"/>
      <c r="AV49" s="288"/>
      <c r="AW49" s="288"/>
      <c r="AX49" s="288"/>
      <c r="AY49" s="288"/>
      <c r="AZ49" s="288"/>
      <c r="BA49" s="288"/>
      <c r="BB49" s="288"/>
      <c r="BC49" s="288"/>
      <c r="BD49" s="288"/>
      <c r="BE49" s="288"/>
      <c r="BF49" s="288"/>
      <c r="BG49" s="288"/>
      <c r="BH49" s="288"/>
      <c r="BI49" s="288"/>
      <c r="BJ49" s="288"/>
      <c r="BK49" s="288"/>
      <c r="BL49" s="288"/>
      <c r="BM49" s="288"/>
      <c r="BN49" s="288"/>
      <c r="BO49" s="288"/>
      <c r="BP49" s="288"/>
      <c r="BQ49" s="288"/>
      <c r="BR49" s="288"/>
      <c r="BS49" s="288"/>
      <c r="BT49" s="288"/>
      <c r="BU49" s="288"/>
      <c r="BV49" s="288"/>
      <c r="BW49" s="288"/>
      <c r="BX49" s="288"/>
      <c r="BY49" s="288"/>
      <c r="BZ49" s="288"/>
      <c r="CA49" s="288"/>
      <c r="CB49" s="288"/>
      <c r="CC49" s="288"/>
      <c r="CD49" s="288"/>
      <c r="CE49" s="288"/>
      <c r="CF49" s="288"/>
      <c r="CG49" s="288"/>
      <c r="CH49" s="288"/>
      <c r="CI49" s="288"/>
      <c r="CJ49" s="289"/>
      <c r="CK49" s="289"/>
      <c r="CL49" s="289"/>
      <c r="CM49" s="289"/>
      <c r="CN49" s="289"/>
      <c r="CO49" s="289"/>
      <c r="CP49" s="289"/>
      <c r="CQ49" s="289"/>
      <c r="CR49" s="289"/>
      <c r="CS49" s="289"/>
      <c r="CT49" s="289"/>
      <c r="CU49" s="289"/>
      <c r="CV49" s="289"/>
      <c r="CW49" s="289"/>
      <c r="CX49" s="289"/>
      <c r="CY49" s="289"/>
      <c r="CZ49" s="289"/>
      <c r="DA49" s="289"/>
      <c r="DB49" s="289"/>
      <c r="DC49" s="289"/>
      <c r="DD49" s="289"/>
      <c r="DE49" s="289"/>
      <c r="DF49" s="289"/>
      <c r="DG49" s="289"/>
      <c r="DH49" s="289"/>
      <c r="DI49" s="289"/>
      <c r="DJ49" s="289"/>
      <c r="DK49" s="289"/>
      <c r="DL49" s="289"/>
      <c r="DM49" s="289"/>
      <c r="DN49" s="289"/>
      <c r="DO49" s="289"/>
      <c r="DP49" s="289"/>
      <c r="DQ49" s="289"/>
      <c r="DR49" s="289"/>
      <c r="DS49" s="289"/>
      <c r="DT49" s="289"/>
      <c r="DU49" s="289"/>
      <c r="DV49" s="289"/>
      <c r="DW49" s="289"/>
      <c r="DX49" s="289"/>
      <c r="DY49" s="289"/>
      <c r="DZ49" s="289"/>
      <c r="EA49" s="289"/>
      <c r="EB49" s="289"/>
      <c r="EC49" s="289"/>
      <c r="ED49" s="289"/>
      <c r="EE49" s="289"/>
      <c r="EF49" s="289"/>
      <c r="EG49" s="289"/>
      <c r="EH49" s="13"/>
      <c r="EI49" s="13"/>
      <c r="EJ49" s="13"/>
      <c r="EK49" s="13"/>
      <c r="EL49" s="13"/>
      <c r="EM49" s="13"/>
      <c r="EN49" s="13"/>
      <c r="EO49" s="13"/>
      <c r="EP49" s="13"/>
      <c r="EQ49" s="13"/>
      <c r="ER49" s="13"/>
      <c r="ES49" s="13"/>
      <c r="ET49" s="13"/>
      <c r="EU49" s="13"/>
      <c r="EV49" s="13"/>
      <c r="EW49" s="13"/>
      <c r="EX49" s="13"/>
      <c r="EY49" s="13"/>
      <c r="EZ49" s="13"/>
      <c r="FA49" s="13"/>
      <c r="FB49" s="13"/>
      <c r="FC49" s="13"/>
      <c r="FD49" s="13"/>
    </row>
    <row r="50" spans="1:160" x14ac:dyDescent="0.35">
      <c r="H50" s="70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289"/>
      <c r="DW50" s="289"/>
      <c r="DX50" s="289"/>
      <c r="DY50" s="289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  <c r="EQ50" s="13"/>
      <c r="ER50" s="13"/>
      <c r="ES50" s="13"/>
      <c r="ET50" s="13"/>
      <c r="EU50" s="13"/>
      <c r="EV50" s="13"/>
      <c r="EW50" s="13"/>
      <c r="EX50" s="13"/>
      <c r="EY50" s="13"/>
      <c r="EZ50" s="13"/>
      <c r="FA50" s="13"/>
      <c r="FB50" s="13"/>
      <c r="FC50" s="13"/>
      <c r="FD50" s="13"/>
    </row>
    <row r="51" spans="1:160" x14ac:dyDescent="0.35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289"/>
      <c r="DW51" s="289"/>
      <c r="DX51" s="289"/>
      <c r="DY51" s="289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3"/>
    </row>
    <row r="52" spans="1:160" x14ac:dyDescent="0.35"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289"/>
      <c r="DW52" s="289"/>
      <c r="DX52" s="289"/>
      <c r="DY52" s="289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3"/>
    </row>
    <row r="53" spans="1:160" x14ac:dyDescent="0.35"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289"/>
      <c r="DW53" s="289"/>
      <c r="DX53" s="289"/>
      <c r="DY53" s="289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</row>
    <row r="54" spans="1:160" x14ac:dyDescent="0.35"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289"/>
      <c r="DW54" s="289"/>
      <c r="DX54" s="289"/>
      <c r="DY54" s="289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</row>
    <row r="55" spans="1:160" x14ac:dyDescent="0.35"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289"/>
      <c r="DW55" s="289"/>
      <c r="DX55" s="289"/>
      <c r="DY55" s="289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</row>
    <row r="56" spans="1:160" x14ac:dyDescent="0.35"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289"/>
      <c r="DW56" s="289"/>
      <c r="DX56" s="289"/>
      <c r="DY56" s="289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3"/>
      <c r="EN56" s="13"/>
      <c r="EO56" s="13"/>
      <c r="EP56" s="13"/>
      <c r="EQ56" s="13"/>
      <c r="ER56" s="13"/>
      <c r="ES56" s="13"/>
      <c r="ET56" s="13"/>
      <c r="EU56" s="13"/>
      <c r="EV56" s="13"/>
      <c r="EW56" s="13"/>
      <c r="EX56" s="13"/>
      <c r="EY56" s="13"/>
      <c r="EZ56" s="13"/>
      <c r="FA56" s="13"/>
      <c r="FB56" s="13"/>
      <c r="FC56" s="13"/>
      <c r="FD56" s="13"/>
    </row>
    <row r="57" spans="1:160" x14ac:dyDescent="0.35"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3"/>
      <c r="DB57" s="13"/>
      <c r="DC57" s="13"/>
      <c r="DD57" s="13"/>
      <c r="DE57" s="13"/>
      <c r="DF57" s="13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289"/>
      <c r="DW57" s="289"/>
      <c r="DX57" s="289"/>
      <c r="DY57" s="289"/>
      <c r="DZ57" s="13"/>
      <c r="EA57" s="13"/>
      <c r="EB57" s="13"/>
      <c r="EC57" s="13"/>
      <c r="ED57" s="13"/>
      <c r="EE57" s="13"/>
      <c r="EF57" s="13"/>
      <c r="EG57" s="13"/>
      <c r="EH57" s="13"/>
      <c r="EI57" s="13"/>
      <c r="EJ57" s="13"/>
      <c r="EK57" s="13"/>
      <c r="EL57" s="13"/>
      <c r="EM57" s="13"/>
      <c r="EN57" s="13"/>
      <c r="EO57" s="13"/>
      <c r="EP57" s="13"/>
      <c r="EQ57" s="13"/>
      <c r="ER57" s="13"/>
      <c r="ES57" s="13"/>
      <c r="ET57" s="13"/>
      <c r="EU57" s="13"/>
      <c r="EV57" s="13"/>
      <c r="EW57" s="13"/>
      <c r="EX57" s="13"/>
      <c r="EY57" s="13"/>
      <c r="EZ57" s="13"/>
      <c r="FA57" s="13"/>
      <c r="FB57" s="13"/>
      <c r="FC57" s="13"/>
      <c r="FD57" s="13"/>
    </row>
    <row r="58" spans="1:160" x14ac:dyDescent="0.35"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3"/>
      <c r="DB58" s="13"/>
      <c r="DC58" s="13"/>
      <c r="DD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289"/>
      <c r="DW58" s="289"/>
      <c r="DX58" s="289"/>
      <c r="DY58" s="289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  <c r="EK58" s="13"/>
      <c r="EL58" s="13"/>
      <c r="EM58" s="13"/>
      <c r="EN58" s="13"/>
      <c r="EO58" s="13"/>
      <c r="EP58" s="13"/>
      <c r="EQ58" s="13"/>
      <c r="ER58" s="13"/>
      <c r="ES58" s="13"/>
      <c r="ET58" s="13"/>
      <c r="EU58" s="13"/>
      <c r="EV58" s="13"/>
      <c r="EW58" s="13"/>
      <c r="EX58" s="13"/>
      <c r="EY58" s="13"/>
      <c r="EZ58" s="13"/>
      <c r="FA58" s="13"/>
      <c r="FB58" s="13"/>
      <c r="FC58" s="13"/>
      <c r="FD58" s="13"/>
    </row>
    <row r="59" spans="1:160" x14ac:dyDescent="0.35"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3"/>
      <c r="DB59" s="13"/>
      <c r="DC59" s="13"/>
      <c r="DD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289"/>
      <c r="DW59" s="289"/>
      <c r="DX59" s="289"/>
      <c r="DY59" s="289"/>
      <c r="DZ59" s="13"/>
      <c r="EA59" s="13"/>
      <c r="EB59" s="13"/>
      <c r="EC59" s="13"/>
      <c r="ED59" s="13"/>
      <c r="EE59" s="13"/>
      <c r="EF59" s="13"/>
      <c r="EG59" s="13"/>
      <c r="EH59" s="13"/>
      <c r="EI59" s="13"/>
      <c r="EJ59" s="13"/>
      <c r="EK59" s="13"/>
      <c r="EL59" s="13"/>
      <c r="EM59" s="13"/>
      <c r="EN59" s="13"/>
      <c r="EO59" s="13"/>
      <c r="EP59" s="13"/>
      <c r="EQ59" s="13"/>
      <c r="ER59" s="13"/>
      <c r="ES59" s="13"/>
      <c r="ET59" s="13"/>
      <c r="EU59" s="13"/>
      <c r="EV59" s="13"/>
      <c r="EW59" s="13"/>
      <c r="EX59" s="13"/>
      <c r="EY59" s="13"/>
      <c r="EZ59" s="13"/>
      <c r="FA59" s="13"/>
      <c r="FB59" s="13"/>
      <c r="FC59" s="13"/>
      <c r="FD59" s="13"/>
    </row>
    <row r="60" spans="1:160" x14ac:dyDescent="0.35"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  <c r="CV60" s="13"/>
      <c r="CW60" s="13"/>
      <c r="CX60" s="13"/>
      <c r="CY60" s="13"/>
      <c r="CZ60" s="13"/>
      <c r="DA60" s="13"/>
      <c r="DB60" s="13"/>
      <c r="DC60" s="13"/>
      <c r="DD60" s="13"/>
      <c r="DE60" s="13"/>
      <c r="DF60" s="13"/>
      <c r="DG60" s="13"/>
      <c r="DH60" s="13"/>
      <c r="DI60" s="13"/>
      <c r="DJ60" s="13"/>
      <c r="DK60" s="13"/>
      <c r="DL60" s="13"/>
      <c r="DM60" s="13"/>
      <c r="DN60" s="13"/>
      <c r="DO60" s="13"/>
      <c r="DP60" s="13"/>
      <c r="DQ60" s="13"/>
      <c r="DR60" s="13"/>
      <c r="DS60" s="13"/>
      <c r="DT60" s="13"/>
      <c r="DU60" s="13"/>
      <c r="DV60" s="289"/>
      <c r="DW60" s="289"/>
      <c r="DX60" s="289"/>
      <c r="DY60" s="289"/>
      <c r="DZ60" s="13"/>
      <c r="EA60" s="13"/>
      <c r="EB60" s="13"/>
      <c r="EC60" s="13"/>
      <c r="ED60" s="13"/>
      <c r="EE60" s="13"/>
      <c r="EF60" s="13"/>
      <c r="EG60" s="13"/>
      <c r="EH60" s="13"/>
      <c r="EI60" s="13"/>
      <c r="EJ60" s="13"/>
      <c r="EK60" s="13"/>
      <c r="EL60" s="13"/>
      <c r="EM60" s="13"/>
      <c r="EN60" s="13"/>
      <c r="EO60" s="13"/>
      <c r="EP60" s="13"/>
      <c r="EQ60" s="13"/>
      <c r="ER60" s="13"/>
      <c r="ES60" s="13"/>
      <c r="ET60" s="13"/>
      <c r="EU60" s="13"/>
      <c r="EV60" s="13"/>
      <c r="EW60" s="13"/>
      <c r="EX60" s="13"/>
      <c r="EY60" s="13"/>
      <c r="EZ60" s="13"/>
      <c r="FA60" s="13"/>
      <c r="FB60" s="13"/>
      <c r="FC60" s="13"/>
      <c r="FD60" s="13"/>
    </row>
    <row r="61" spans="1:160" x14ac:dyDescent="0.35"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3"/>
      <c r="DF61" s="13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289"/>
      <c r="DW61" s="289"/>
      <c r="DX61" s="289"/>
      <c r="DY61" s="289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  <c r="EK61" s="13"/>
      <c r="EL61" s="13"/>
      <c r="EM61" s="13"/>
      <c r="EN61" s="13"/>
      <c r="EO61" s="13"/>
      <c r="EP61" s="13"/>
      <c r="EQ61" s="13"/>
      <c r="ER61" s="13"/>
      <c r="ES61" s="13"/>
      <c r="ET61" s="13"/>
      <c r="EU61" s="13"/>
      <c r="EV61" s="13"/>
      <c r="EW61" s="13"/>
      <c r="EX61" s="13"/>
      <c r="EY61" s="13"/>
      <c r="EZ61" s="13"/>
      <c r="FA61" s="13"/>
      <c r="FB61" s="13"/>
      <c r="FC61" s="13"/>
      <c r="FD61" s="13"/>
    </row>
    <row r="62" spans="1:160" x14ac:dyDescent="0.35">
      <c r="CJ62" s="13"/>
      <c r="CK62" s="13"/>
      <c r="CL62" s="13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3"/>
      <c r="DB62" s="13"/>
      <c r="DC62" s="13"/>
      <c r="DD62" s="13"/>
      <c r="DE62" s="13"/>
      <c r="DF62" s="13"/>
      <c r="DG62" s="13"/>
      <c r="DH62" s="13"/>
      <c r="DI62" s="13"/>
      <c r="DJ62" s="13"/>
      <c r="DK62" s="13"/>
      <c r="DL62" s="13"/>
      <c r="DM62" s="13"/>
      <c r="DN62" s="13"/>
      <c r="DO62" s="13"/>
      <c r="DP62" s="13"/>
      <c r="DQ62" s="13"/>
      <c r="DR62" s="13"/>
      <c r="DS62" s="13"/>
      <c r="DT62" s="13"/>
      <c r="DU62" s="13"/>
      <c r="DV62" s="289"/>
      <c r="DW62" s="289"/>
      <c r="DX62" s="289"/>
      <c r="DY62" s="289"/>
      <c r="DZ62" s="13"/>
      <c r="EA62" s="13"/>
      <c r="EB62" s="13"/>
      <c r="EC62" s="13"/>
      <c r="ED62" s="13"/>
      <c r="EE62" s="13"/>
      <c r="EF62" s="13"/>
      <c r="EG62" s="13"/>
      <c r="EH62" s="13"/>
      <c r="EI62" s="13"/>
      <c r="EJ62" s="13"/>
      <c r="EK62" s="13"/>
      <c r="EL62" s="13"/>
      <c r="EM62" s="13"/>
      <c r="EN62" s="13"/>
      <c r="EO62" s="13"/>
      <c r="EP62" s="13"/>
      <c r="EQ62" s="13"/>
      <c r="ER62" s="13"/>
      <c r="ES62" s="13"/>
      <c r="ET62" s="13"/>
      <c r="EU62" s="13"/>
      <c r="EV62" s="13"/>
      <c r="EW62" s="13"/>
      <c r="EX62" s="13"/>
      <c r="EY62" s="13"/>
      <c r="EZ62" s="13"/>
      <c r="FA62" s="13"/>
      <c r="FB62" s="13"/>
      <c r="FC62" s="13"/>
      <c r="FD62" s="13"/>
    </row>
    <row r="63" spans="1:160" x14ac:dyDescent="0.35">
      <c r="CJ63" s="13"/>
      <c r="CK63" s="13"/>
      <c r="CL63" s="13"/>
      <c r="CM63" s="13"/>
      <c r="CN63" s="13"/>
      <c r="CO63" s="13"/>
      <c r="CP63" s="13"/>
      <c r="CQ63" s="13"/>
      <c r="CR63" s="13"/>
      <c r="CS63" s="13"/>
      <c r="CT63" s="13"/>
      <c r="CU63" s="13"/>
      <c r="CV63" s="13"/>
      <c r="CW63" s="13"/>
      <c r="CX63" s="13"/>
      <c r="CY63" s="13"/>
      <c r="CZ63" s="13"/>
      <c r="DA63" s="13"/>
      <c r="DB63" s="13"/>
      <c r="DC63" s="13"/>
      <c r="DD63" s="13"/>
      <c r="DE63" s="13"/>
      <c r="DF63" s="13"/>
      <c r="DG63" s="13"/>
      <c r="DH63" s="13"/>
      <c r="DI63" s="13"/>
      <c r="DJ63" s="13"/>
      <c r="DK63" s="13"/>
      <c r="DL63" s="13"/>
      <c r="DM63" s="13"/>
      <c r="DN63" s="13"/>
      <c r="DO63" s="13"/>
      <c r="DP63" s="13"/>
      <c r="DQ63" s="13"/>
      <c r="DR63" s="13"/>
      <c r="DS63" s="13"/>
      <c r="DT63" s="13"/>
      <c r="DU63" s="13"/>
      <c r="DV63" s="289"/>
      <c r="DW63" s="289"/>
      <c r="DX63" s="289"/>
      <c r="DY63" s="289"/>
      <c r="DZ63" s="13"/>
      <c r="EA63" s="13"/>
      <c r="EB63" s="13"/>
      <c r="EC63" s="13"/>
      <c r="ED63" s="13"/>
      <c r="EE63" s="13"/>
      <c r="EF63" s="13"/>
      <c r="EG63" s="13"/>
      <c r="EH63" s="13"/>
      <c r="EI63" s="13"/>
      <c r="EJ63" s="13"/>
      <c r="EK63" s="13"/>
      <c r="EL63" s="13"/>
      <c r="EM63" s="13"/>
      <c r="EN63" s="13"/>
      <c r="EO63" s="13"/>
      <c r="EP63" s="13"/>
      <c r="EQ63" s="13"/>
      <c r="ER63" s="13"/>
      <c r="ES63" s="13"/>
      <c r="ET63" s="13"/>
      <c r="EU63" s="13"/>
      <c r="EV63" s="13"/>
      <c r="EW63" s="13"/>
      <c r="EX63" s="13"/>
      <c r="EY63" s="13"/>
      <c r="EZ63" s="13"/>
      <c r="FA63" s="13"/>
      <c r="FB63" s="13"/>
      <c r="FC63" s="13"/>
      <c r="FD63" s="13"/>
    </row>
    <row r="64" spans="1:160" x14ac:dyDescent="0.35"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3"/>
      <c r="CY64" s="13"/>
      <c r="CZ64" s="13"/>
      <c r="DA64" s="13"/>
      <c r="DB64" s="13"/>
      <c r="DC64" s="13"/>
      <c r="DD64" s="13"/>
      <c r="DE64" s="13"/>
      <c r="DF64" s="13"/>
      <c r="DG64" s="13"/>
      <c r="DH64" s="13"/>
      <c r="DI64" s="13"/>
      <c r="DJ64" s="13"/>
      <c r="DK64" s="13"/>
      <c r="DL64" s="13"/>
      <c r="DM64" s="13"/>
      <c r="DN64" s="13"/>
      <c r="DO64" s="13"/>
      <c r="DP64" s="13"/>
      <c r="DQ64" s="13"/>
      <c r="DR64" s="13"/>
      <c r="DS64" s="13"/>
      <c r="DT64" s="13"/>
      <c r="DU64" s="13"/>
      <c r="DV64" s="289"/>
      <c r="DW64" s="289"/>
      <c r="DX64" s="289"/>
      <c r="DY64" s="289"/>
      <c r="DZ64" s="13"/>
      <c r="EA64" s="13"/>
      <c r="EB64" s="13"/>
      <c r="EC64" s="13"/>
      <c r="ED64" s="13"/>
      <c r="EE64" s="13"/>
      <c r="EF64" s="13"/>
      <c r="EG64" s="13"/>
      <c r="EH64" s="13"/>
      <c r="EI64" s="13"/>
      <c r="EJ64" s="13"/>
      <c r="EK64" s="13"/>
      <c r="EL64" s="13"/>
      <c r="EM64" s="13"/>
      <c r="EN64" s="13"/>
      <c r="EO64" s="13"/>
      <c r="EP64" s="13"/>
      <c r="EQ64" s="13"/>
      <c r="ER64" s="13"/>
      <c r="ES64" s="13"/>
      <c r="ET64" s="13"/>
      <c r="EU64" s="13"/>
      <c r="EV64" s="13"/>
      <c r="EW64" s="13"/>
      <c r="EX64" s="13"/>
      <c r="EY64" s="13"/>
      <c r="EZ64" s="13"/>
      <c r="FA64" s="13"/>
      <c r="FB64" s="13"/>
      <c r="FC64" s="13"/>
      <c r="FD64" s="13"/>
    </row>
    <row r="65" spans="88:160" x14ac:dyDescent="0.35">
      <c r="CJ65" s="13"/>
      <c r="CK65" s="13"/>
      <c r="CL65" s="13"/>
      <c r="CM65" s="13"/>
      <c r="CN65" s="13"/>
      <c r="CO65" s="13"/>
      <c r="CP65" s="13"/>
      <c r="CQ65" s="13"/>
      <c r="CR65" s="13"/>
      <c r="CS65" s="13"/>
      <c r="CT65" s="13"/>
      <c r="CU65" s="13"/>
      <c r="CV65" s="13"/>
      <c r="CW65" s="13"/>
      <c r="CX65" s="13"/>
      <c r="CY65" s="13"/>
      <c r="CZ65" s="13"/>
      <c r="DA65" s="13"/>
      <c r="DB65" s="13"/>
      <c r="DC65" s="13"/>
      <c r="DD65" s="13"/>
      <c r="DE65" s="13"/>
      <c r="DF65" s="13"/>
      <c r="DG65" s="13"/>
      <c r="DH65" s="13"/>
      <c r="DI65" s="13"/>
      <c r="DJ65" s="13"/>
      <c r="DK65" s="13"/>
      <c r="DL65" s="13"/>
      <c r="DM65" s="13"/>
      <c r="DN65" s="13"/>
      <c r="DO65" s="13"/>
      <c r="DP65" s="13"/>
      <c r="DQ65" s="13"/>
      <c r="DR65" s="13"/>
      <c r="DS65" s="13"/>
      <c r="DT65" s="13"/>
      <c r="DU65" s="13"/>
      <c r="DV65" s="289"/>
      <c r="DW65" s="289"/>
      <c r="DX65" s="289"/>
      <c r="DY65" s="289"/>
      <c r="DZ65" s="13"/>
      <c r="EA65" s="13"/>
      <c r="EB65" s="13"/>
      <c r="EC65" s="13"/>
      <c r="ED65" s="13"/>
      <c r="EE65" s="13"/>
      <c r="EF65" s="13"/>
      <c r="EG65" s="13"/>
      <c r="EH65" s="13"/>
      <c r="EI65" s="13"/>
      <c r="EJ65" s="13"/>
      <c r="EK65" s="13"/>
      <c r="EL65" s="13"/>
      <c r="EM65" s="13"/>
      <c r="EN65" s="13"/>
      <c r="EO65" s="13"/>
      <c r="EP65" s="13"/>
      <c r="EQ65" s="13"/>
      <c r="ER65" s="13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</row>
    <row r="66" spans="88:160" x14ac:dyDescent="0.35">
      <c r="CJ66" s="13"/>
      <c r="CK66" s="13"/>
      <c r="CL66" s="13"/>
      <c r="CM66" s="13"/>
      <c r="CN66" s="13"/>
      <c r="CO66" s="13"/>
      <c r="CP66" s="13"/>
      <c r="CQ66" s="13"/>
      <c r="CR66" s="13"/>
      <c r="CS66" s="13"/>
      <c r="CT66" s="13"/>
      <c r="CU66" s="13"/>
      <c r="CV66" s="13"/>
      <c r="CW66" s="13"/>
      <c r="CX66" s="13"/>
      <c r="CY66" s="13"/>
      <c r="CZ66" s="13"/>
      <c r="DA66" s="13"/>
      <c r="DB66" s="13"/>
      <c r="DC66" s="13"/>
      <c r="DD66" s="13"/>
      <c r="DE66" s="13"/>
      <c r="DF66" s="13"/>
      <c r="DG66" s="13"/>
      <c r="DH66" s="13"/>
      <c r="DI66" s="13"/>
      <c r="DJ66" s="13"/>
      <c r="DK66" s="13"/>
      <c r="DL66" s="13"/>
      <c r="DM66" s="13"/>
      <c r="DN66" s="13"/>
      <c r="DO66" s="13"/>
      <c r="DP66" s="13"/>
      <c r="DQ66" s="13"/>
      <c r="DR66" s="13"/>
      <c r="DS66" s="13"/>
      <c r="DT66" s="13"/>
      <c r="DU66" s="13"/>
      <c r="DV66" s="289"/>
      <c r="DW66" s="289"/>
      <c r="DX66" s="289"/>
      <c r="DY66" s="289"/>
      <c r="DZ66" s="13"/>
      <c r="EA66" s="13"/>
      <c r="EB66" s="13"/>
      <c r="EC66" s="13"/>
      <c r="ED66" s="13"/>
      <c r="EE66" s="13"/>
      <c r="EF66" s="13"/>
      <c r="EG66" s="13"/>
      <c r="EH66" s="13"/>
      <c r="EI66" s="13"/>
      <c r="EJ66" s="13"/>
      <c r="EK66" s="13"/>
      <c r="EL66" s="13"/>
      <c r="EM66" s="13"/>
      <c r="EN66" s="13"/>
      <c r="EO66" s="13"/>
      <c r="EP66" s="13"/>
      <c r="EQ66" s="13"/>
      <c r="ER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</row>
    <row r="67" spans="88:160" x14ac:dyDescent="0.35">
      <c r="CJ67" s="13"/>
      <c r="CK67" s="13"/>
      <c r="CL67" s="13"/>
      <c r="CM67" s="13"/>
      <c r="CN67" s="13"/>
      <c r="CO67" s="13"/>
      <c r="CP67" s="13"/>
      <c r="CQ67" s="13"/>
      <c r="CR67" s="13"/>
      <c r="CS67" s="13"/>
      <c r="CT67" s="13"/>
      <c r="CU67" s="13"/>
      <c r="CV67" s="13"/>
      <c r="CW67" s="13"/>
      <c r="CX67" s="13"/>
      <c r="CY67" s="13"/>
      <c r="CZ67" s="13"/>
      <c r="DA67" s="13"/>
      <c r="DB67" s="13"/>
      <c r="DC67" s="13"/>
      <c r="DD67" s="13"/>
      <c r="DE67" s="13"/>
      <c r="DF67" s="13"/>
      <c r="DG67" s="13"/>
      <c r="DH67" s="13"/>
      <c r="DI67" s="13"/>
      <c r="DJ67" s="13"/>
      <c r="DK67" s="13"/>
      <c r="DL67" s="13"/>
      <c r="DM67" s="13"/>
      <c r="DN67" s="13"/>
      <c r="DO67" s="13"/>
      <c r="DP67" s="13"/>
      <c r="DQ67" s="13"/>
      <c r="DR67" s="13"/>
      <c r="DS67" s="13"/>
      <c r="DT67" s="13"/>
      <c r="DU67" s="13"/>
      <c r="DV67" s="289"/>
      <c r="DW67" s="289"/>
      <c r="DX67" s="289"/>
      <c r="DY67" s="289"/>
      <c r="DZ67" s="13"/>
      <c r="EA67" s="13"/>
      <c r="EB67" s="13"/>
      <c r="EC67" s="13"/>
      <c r="ED67" s="13"/>
      <c r="EE67" s="13"/>
      <c r="EF67" s="13"/>
      <c r="EG67" s="13"/>
      <c r="EH67" s="13"/>
      <c r="EI67" s="13"/>
      <c r="EJ67" s="13"/>
      <c r="EK67" s="13"/>
      <c r="EL67" s="13"/>
      <c r="EM67" s="13"/>
      <c r="EN67" s="13"/>
      <c r="EO67" s="13"/>
      <c r="EP67" s="13"/>
      <c r="EQ67" s="13"/>
      <c r="ER67" s="13"/>
      <c r="ES67" s="13"/>
      <c r="ET67" s="13"/>
      <c r="EU67" s="13"/>
      <c r="EV67" s="13"/>
      <c r="EW67" s="13"/>
      <c r="EX67" s="13"/>
      <c r="EY67" s="13"/>
      <c r="EZ67" s="13"/>
      <c r="FA67" s="13"/>
      <c r="FB67" s="13"/>
      <c r="FC67" s="13"/>
      <c r="FD67" s="13"/>
    </row>
    <row r="68" spans="88:160" x14ac:dyDescent="0.35">
      <c r="CJ68" s="13"/>
      <c r="CK68" s="13"/>
      <c r="CL68" s="13"/>
      <c r="CM68" s="13"/>
      <c r="CN68" s="13"/>
      <c r="CO68" s="13"/>
      <c r="CP68" s="13"/>
      <c r="CQ68" s="13"/>
      <c r="CR68" s="13"/>
      <c r="CS68" s="13"/>
      <c r="CT68" s="13"/>
      <c r="CU68" s="13"/>
      <c r="CV68" s="13"/>
      <c r="CW68" s="13"/>
      <c r="CX68" s="13"/>
      <c r="CY68" s="13"/>
      <c r="CZ68" s="13"/>
      <c r="DA68" s="13"/>
      <c r="DB68" s="13"/>
      <c r="DC68" s="13"/>
      <c r="DD68" s="13"/>
      <c r="DE68" s="13"/>
      <c r="DF68" s="13"/>
      <c r="DG68" s="13"/>
      <c r="DH68" s="13"/>
      <c r="DI68" s="13"/>
      <c r="DJ68" s="13"/>
      <c r="DK68" s="13"/>
      <c r="DL68" s="13"/>
      <c r="DM68" s="13"/>
      <c r="DN68" s="13"/>
      <c r="DO68" s="13"/>
      <c r="DP68" s="13"/>
      <c r="DQ68" s="13"/>
      <c r="DR68" s="13"/>
      <c r="DS68" s="13"/>
      <c r="DT68" s="13"/>
      <c r="DU68" s="13"/>
      <c r="DV68" s="289"/>
      <c r="DW68" s="289"/>
      <c r="DX68" s="289"/>
      <c r="DY68" s="289"/>
      <c r="DZ68" s="13"/>
      <c r="EA68" s="13"/>
      <c r="EB68" s="13"/>
      <c r="EC68" s="13"/>
      <c r="ED68" s="13"/>
      <c r="EE68" s="13"/>
      <c r="EF68" s="13"/>
      <c r="EG68" s="13"/>
      <c r="EH68" s="13"/>
      <c r="EI68" s="13"/>
      <c r="EJ68" s="13"/>
      <c r="EK68" s="13"/>
      <c r="EL68" s="13"/>
      <c r="EM68" s="13"/>
      <c r="EN68" s="13"/>
      <c r="EO68" s="13"/>
      <c r="EP68" s="13"/>
      <c r="EQ68" s="13"/>
      <c r="ER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</row>
    <row r="69" spans="88:160" x14ac:dyDescent="0.35"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  <c r="EF69" s="13"/>
      <c r="EG69" s="13"/>
      <c r="EH69" s="13"/>
      <c r="EI69" s="13"/>
      <c r="EJ69" s="13"/>
      <c r="EK69" s="13"/>
      <c r="EL69" s="13"/>
      <c r="EM69" s="13"/>
      <c r="EN69" s="13"/>
      <c r="EO69" s="13"/>
      <c r="EP69" s="13"/>
      <c r="EQ69" s="13"/>
      <c r="ER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</row>
    <row r="70" spans="88:160" x14ac:dyDescent="0.35"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3"/>
      <c r="DB70" s="13"/>
      <c r="DC70" s="13"/>
      <c r="DD70" s="13"/>
      <c r="DE70" s="13"/>
      <c r="DF70" s="13"/>
      <c r="DG70" s="13"/>
      <c r="DH70" s="13"/>
      <c r="DI70" s="13"/>
      <c r="DJ70" s="13"/>
      <c r="DK70" s="13"/>
      <c r="DL70" s="13"/>
      <c r="DM70" s="13"/>
      <c r="DN70" s="13"/>
      <c r="DO70" s="13"/>
      <c r="DP70" s="13"/>
      <c r="DQ70" s="13"/>
      <c r="DR70" s="13"/>
      <c r="DS70" s="13"/>
      <c r="DT70" s="13"/>
      <c r="DU70" s="13"/>
      <c r="DV70" s="13"/>
      <c r="DW70" s="13"/>
      <c r="DX70" s="13"/>
      <c r="DY70" s="13"/>
      <c r="DZ70" s="13"/>
      <c r="EA70" s="13"/>
      <c r="EB70" s="13"/>
      <c r="EC70" s="13"/>
      <c r="ED70" s="13"/>
      <c r="EE70" s="13"/>
      <c r="EF70" s="13"/>
      <c r="EG70" s="13"/>
      <c r="EH70" s="13"/>
      <c r="EI70" s="13"/>
      <c r="EJ70" s="13"/>
      <c r="EK70" s="13"/>
      <c r="EL70" s="13"/>
      <c r="EM70" s="13"/>
      <c r="EN70" s="13"/>
      <c r="EO70" s="13"/>
      <c r="EP70" s="13"/>
      <c r="EQ70" s="13"/>
      <c r="ER70" s="13"/>
      <c r="ES70" s="13"/>
      <c r="ET70" s="13"/>
      <c r="EU70" s="13"/>
      <c r="EV70" s="13"/>
      <c r="EW70" s="13"/>
      <c r="EX70" s="13"/>
      <c r="EY70" s="13"/>
      <c r="EZ70" s="13"/>
      <c r="FA70" s="13"/>
      <c r="FB70" s="13"/>
      <c r="FC70" s="13"/>
      <c r="FD70" s="13"/>
    </row>
    <row r="71" spans="88:160" x14ac:dyDescent="0.35">
      <c r="CJ71" s="13"/>
      <c r="DT71" s="13"/>
      <c r="DU71" s="13"/>
      <c r="DV71" s="13"/>
      <c r="DW71" s="13"/>
      <c r="DX71" s="13"/>
      <c r="DY71" s="13"/>
      <c r="DZ71" s="13"/>
      <c r="EA71" s="13"/>
      <c r="EB71" s="13"/>
      <c r="EC71" s="13"/>
      <c r="ED71" s="13"/>
      <c r="EE71" s="13"/>
    </row>
    <row r="72" spans="88:160" x14ac:dyDescent="0.35">
      <c r="CJ72" s="13"/>
      <c r="CV72" s="13"/>
      <c r="CW72" s="13"/>
      <c r="CX72" s="13"/>
      <c r="CY72" s="13"/>
      <c r="CZ72" s="13"/>
      <c r="DA72" s="13"/>
      <c r="DB72" s="13"/>
      <c r="DC72" s="13"/>
      <c r="DD72" s="13"/>
      <c r="DE72" s="13"/>
      <c r="DF72" s="13"/>
      <c r="DG72" s="13"/>
      <c r="DH72" s="13"/>
      <c r="DI72" s="13"/>
      <c r="DJ72" s="13"/>
      <c r="DK72" s="13"/>
      <c r="DL72" s="13"/>
      <c r="DM72" s="13"/>
      <c r="DN72" s="13"/>
      <c r="DO72" s="13"/>
      <c r="DP72" s="13"/>
      <c r="DQ72" s="13"/>
      <c r="DR72" s="13"/>
      <c r="DS72" s="13"/>
      <c r="DT72" s="13"/>
      <c r="DU72" s="13"/>
      <c r="DV72" s="13"/>
      <c r="DW72" s="13"/>
      <c r="DX72" s="13"/>
      <c r="DY72" s="13"/>
      <c r="DZ72" s="13"/>
      <c r="EA72" s="13"/>
      <c r="EB72" s="13"/>
      <c r="EC72" s="13"/>
      <c r="ED72" s="13"/>
      <c r="EE72" s="13"/>
    </row>
    <row r="73" spans="88:160" x14ac:dyDescent="0.35">
      <c r="CJ73" s="13"/>
      <c r="CT73" s="13"/>
      <c r="CU73" s="13"/>
      <c r="CV73" s="13"/>
      <c r="CW73" s="13"/>
      <c r="CX73" s="13"/>
      <c r="CY73" s="13"/>
      <c r="CZ73" s="13"/>
      <c r="DA73" s="13"/>
      <c r="DB73" s="13"/>
      <c r="DC73" s="13"/>
      <c r="DD73" s="13"/>
      <c r="DE73" s="13"/>
      <c r="DF73" s="13"/>
      <c r="DG73" s="13"/>
      <c r="DH73" s="13"/>
      <c r="DI73" s="13"/>
      <c r="DJ73" s="13"/>
      <c r="DK73" s="13"/>
      <c r="DL73" s="13"/>
      <c r="DM73" s="13"/>
      <c r="DN73" s="13"/>
      <c r="DO73" s="13"/>
      <c r="DP73" s="13"/>
      <c r="DQ73" s="13"/>
      <c r="DR73" s="13"/>
      <c r="DS73" s="13"/>
      <c r="DT73" s="13"/>
      <c r="DU73" s="13"/>
      <c r="DV73" s="13"/>
      <c r="DW73" s="13"/>
      <c r="DX73" s="13"/>
      <c r="DY73" s="13"/>
      <c r="DZ73" s="13"/>
      <c r="EA73" s="13"/>
      <c r="EB73" s="13"/>
      <c r="EC73" s="13"/>
      <c r="ED73" s="13"/>
      <c r="EE73" s="13"/>
    </row>
    <row r="74" spans="88:160" x14ac:dyDescent="0.35">
      <c r="CJ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</row>
    <row r="75" spans="88:160" x14ac:dyDescent="0.35">
      <c r="CJ75" s="13"/>
      <c r="CT75" s="13"/>
      <c r="CU75" s="13"/>
      <c r="CV75" s="13"/>
      <c r="CW75" s="13"/>
      <c r="CX75" s="13"/>
      <c r="CY75" s="13"/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3"/>
      <c r="DW75" s="13"/>
      <c r="DX75" s="13"/>
      <c r="DY75" s="13"/>
      <c r="DZ75" s="13"/>
      <c r="EA75" s="13"/>
      <c r="EB75" s="13"/>
      <c r="EC75" s="13"/>
      <c r="ED75" s="13"/>
      <c r="EE75" s="13"/>
    </row>
    <row r="76" spans="88:160" x14ac:dyDescent="0.35">
      <c r="CJ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</row>
    <row r="77" spans="88:160" x14ac:dyDescent="0.35">
      <c r="CJ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</row>
    <row r="78" spans="88:160" x14ac:dyDescent="0.35">
      <c r="CJ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3"/>
      <c r="DZ78" s="13"/>
      <c r="EA78" s="13"/>
      <c r="EB78" s="13"/>
      <c r="EC78" s="13"/>
      <c r="ED78" s="13"/>
      <c r="EE78" s="13"/>
    </row>
    <row r="79" spans="88:160" x14ac:dyDescent="0.35">
      <c r="CJ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</row>
    <row r="80" spans="88:160" x14ac:dyDescent="0.35">
      <c r="CJ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</row>
    <row r="81" spans="88:135" x14ac:dyDescent="0.35">
      <c r="CJ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</row>
    <row r="82" spans="88:135" x14ac:dyDescent="0.35">
      <c r="CJ82" s="13"/>
      <c r="CT82" s="13"/>
      <c r="CU82" s="13"/>
      <c r="CV82" s="13"/>
      <c r="CW82" s="13"/>
      <c r="CX82" s="13"/>
      <c r="CY82" s="13"/>
      <c r="CZ82" s="13"/>
      <c r="DA82" s="13"/>
      <c r="DB82" s="13"/>
      <c r="DC82" s="13"/>
      <c r="DD82" s="13"/>
      <c r="DE82" s="13"/>
      <c r="DF82" s="13"/>
      <c r="DG82" s="13"/>
      <c r="DH82" s="13"/>
      <c r="DI82" s="13"/>
      <c r="DJ82" s="13"/>
      <c r="DK82" s="13"/>
      <c r="DL82" s="13"/>
      <c r="DM82" s="13"/>
      <c r="DN82" s="13"/>
      <c r="DO82" s="13"/>
      <c r="DP82" s="13"/>
      <c r="DQ82" s="13"/>
      <c r="DR82" s="13"/>
      <c r="DS82" s="13"/>
      <c r="DT82" s="13"/>
      <c r="DU82" s="13"/>
      <c r="DV82" s="13"/>
      <c r="DW82" s="13"/>
      <c r="DX82" s="13"/>
      <c r="DY82" s="13"/>
      <c r="DZ82" s="13"/>
      <c r="EA82" s="13"/>
      <c r="EB82" s="13"/>
      <c r="EC82" s="13"/>
      <c r="ED82" s="13"/>
      <c r="EE82" s="13"/>
    </row>
    <row r="83" spans="88:135" x14ac:dyDescent="0.35">
      <c r="CJ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1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  <c r="EB83" s="13"/>
      <c r="EC83" s="13"/>
      <c r="ED83" s="13"/>
      <c r="EE83" s="13"/>
    </row>
    <row r="84" spans="88:135" x14ac:dyDescent="0.35">
      <c r="CJ84" s="13"/>
      <c r="CT84" s="13"/>
      <c r="CU84" s="13"/>
      <c r="CV84" s="13"/>
      <c r="CW84" s="13"/>
      <c r="CX84" s="13"/>
      <c r="CY84" s="13"/>
      <c r="CZ84" s="13"/>
      <c r="DA84" s="13"/>
      <c r="DB84" s="13"/>
      <c r="DC84" s="13"/>
      <c r="DD84" s="13"/>
      <c r="DE84" s="13"/>
      <c r="DF84" s="13"/>
      <c r="DG84" s="13"/>
      <c r="DH84" s="13"/>
      <c r="DI84" s="13"/>
      <c r="DJ84" s="13"/>
      <c r="DK84" s="13"/>
      <c r="DL84" s="13"/>
      <c r="DM84" s="13"/>
      <c r="DN84" s="13"/>
      <c r="DO84" s="13"/>
      <c r="DP84" s="13"/>
      <c r="DQ84" s="13"/>
      <c r="DR84" s="13"/>
      <c r="DS84" s="13"/>
      <c r="DT84" s="13"/>
      <c r="DU84" s="13"/>
      <c r="DV84" s="13"/>
      <c r="DW84" s="13"/>
      <c r="DX84" s="13"/>
      <c r="DY84" s="13"/>
      <c r="DZ84" s="13"/>
      <c r="EA84" s="13"/>
      <c r="EB84" s="13"/>
      <c r="EC84" s="13"/>
      <c r="ED84" s="13"/>
      <c r="EE84" s="13"/>
    </row>
    <row r="85" spans="88:135" x14ac:dyDescent="0.35">
      <c r="CJ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</row>
    <row r="86" spans="88:135" x14ac:dyDescent="0.35">
      <c r="CJ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  <c r="DX86" s="13"/>
      <c r="DY86" s="13"/>
      <c r="DZ86" s="13"/>
      <c r="EA86" s="13"/>
      <c r="EB86" s="13"/>
      <c r="EC86" s="13"/>
      <c r="ED86" s="13"/>
      <c r="EE86" s="13"/>
    </row>
    <row r="87" spans="88:135" x14ac:dyDescent="0.35">
      <c r="CJ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  <c r="EB87" s="13"/>
      <c r="EC87" s="13"/>
      <c r="ED87" s="13"/>
      <c r="EE87" s="13"/>
    </row>
    <row r="88" spans="88:135" x14ac:dyDescent="0.35">
      <c r="CJ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</row>
    <row r="89" spans="88:135" x14ac:dyDescent="0.35">
      <c r="CJ89" s="13"/>
      <c r="CT89" s="13"/>
      <c r="CU89" s="13"/>
      <c r="CV89" s="13"/>
      <c r="CW89" s="13"/>
      <c r="CX89" s="13"/>
      <c r="CY89" s="13"/>
      <c r="CZ89" s="13"/>
      <c r="DA89" s="13"/>
      <c r="DB89" s="13"/>
      <c r="DC89" s="13"/>
      <c r="DD89" s="13"/>
      <c r="DE89" s="13"/>
      <c r="DF89" s="13"/>
      <c r="DG89" s="13"/>
      <c r="DH89" s="13"/>
      <c r="DI89" s="13"/>
      <c r="DJ89" s="13"/>
      <c r="DK89" s="13"/>
      <c r="DL89" s="13"/>
      <c r="DM89" s="13"/>
      <c r="DN89" s="13"/>
      <c r="DO89" s="13"/>
      <c r="DP89" s="13"/>
      <c r="DQ89" s="13"/>
      <c r="DR89" s="13"/>
      <c r="DS89" s="13"/>
      <c r="DT89" s="13"/>
      <c r="DU89" s="13"/>
      <c r="DV89" s="13"/>
      <c r="DW89" s="13"/>
      <c r="DX89" s="13"/>
      <c r="DY89" s="13"/>
      <c r="DZ89" s="13"/>
      <c r="EA89" s="13"/>
      <c r="EB89" s="13"/>
      <c r="EC89" s="13"/>
      <c r="ED89" s="13"/>
      <c r="EE89" s="13"/>
    </row>
    <row r="90" spans="88:135" x14ac:dyDescent="0.35">
      <c r="CJ90" s="13"/>
      <c r="CT90" s="13"/>
      <c r="CU90" s="13"/>
      <c r="CV90" s="13"/>
      <c r="CW90" s="13"/>
      <c r="CX90" s="13"/>
      <c r="CY90" s="13"/>
      <c r="CZ90" s="13"/>
      <c r="DA90" s="13"/>
      <c r="DB90" s="13"/>
      <c r="DC90" s="13"/>
      <c r="DD90" s="13"/>
      <c r="DE90" s="13"/>
      <c r="DF90" s="13"/>
      <c r="DG90" s="13"/>
      <c r="DH90" s="13"/>
      <c r="DI90" s="13"/>
      <c r="DJ90" s="13"/>
      <c r="DK90" s="13"/>
      <c r="DL90" s="13"/>
      <c r="DM90" s="13"/>
      <c r="DN90" s="13"/>
      <c r="DO90" s="13"/>
      <c r="DP90" s="13"/>
      <c r="DQ90" s="13"/>
      <c r="DR90" s="13"/>
      <c r="DS90" s="13"/>
      <c r="DT90" s="13"/>
      <c r="DU90" s="13"/>
      <c r="DV90" s="13"/>
      <c r="DW90" s="13"/>
      <c r="DX90" s="13"/>
      <c r="DY90" s="13"/>
      <c r="DZ90" s="13"/>
      <c r="EA90" s="13"/>
      <c r="EB90" s="13"/>
      <c r="EC90" s="13"/>
      <c r="ED90" s="13"/>
      <c r="EE90" s="13"/>
    </row>
    <row r="91" spans="88:135" x14ac:dyDescent="0.35">
      <c r="CJ91" s="13"/>
      <c r="CT91" s="13"/>
      <c r="CU91" s="13"/>
      <c r="CV91" s="13"/>
      <c r="CW91" s="13"/>
      <c r="CX91" s="13"/>
      <c r="CY91" s="13"/>
      <c r="CZ91" s="13"/>
      <c r="DA91" s="13"/>
      <c r="DB91" s="13"/>
      <c r="DC91" s="13"/>
      <c r="DD91" s="13"/>
      <c r="DE91" s="13"/>
      <c r="DF91" s="13"/>
      <c r="DG91" s="13"/>
      <c r="DH91" s="13"/>
      <c r="DI91" s="13"/>
      <c r="DJ91" s="13"/>
      <c r="DK91" s="13"/>
      <c r="DL91" s="13"/>
      <c r="DM91" s="13"/>
      <c r="DN91" s="13"/>
      <c r="DO91" s="13"/>
      <c r="DP91" s="13"/>
      <c r="DQ91" s="13"/>
      <c r="DR91" s="13"/>
      <c r="DS91" s="13"/>
      <c r="DT91" s="13"/>
      <c r="DU91" s="13"/>
      <c r="DV91" s="13"/>
      <c r="DW91" s="13"/>
      <c r="DX91" s="13"/>
      <c r="DY91" s="13"/>
      <c r="DZ91" s="13"/>
      <c r="EA91" s="13"/>
      <c r="EB91" s="13"/>
      <c r="EC91" s="13"/>
      <c r="ED91" s="13"/>
      <c r="EE91" s="13"/>
    </row>
    <row r="92" spans="88:135" x14ac:dyDescent="0.35">
      <c r="CJ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</row>
    <row r="93" spans="88:135" x14ac:dyDescent="0.35">
      <c r="CJ93" s="13"/>
      <c r="CT93" s="13"/>
      <c r="CU93" s="13"/>
      <c r="CV93" s="13"/>
      <c r="CW93" s="13"/>
      <c r="CX93" s="13"/>
      <c r="CY93" s="13"/>
      <c r="CZ93" s="13"/>
      <c r="DA93" s="13"/>
      <c r="DB93" s="13"/>
      <c r="DC93" s="13"/>
      <c r="DD93" s="13"/>
      <c r="DE93" s="13"/>
      <c r="DF93" s="13"/>
      <c r="DG93" s="13"/>
      <c r="DH93" s="13"/>
      <c r="DI93" s="13"/>
      <c r="DJ93" s="13"/>
      <c r="DK93" s="13"/>
      <c r="DL93" s="13"/>
      <c r="DM93" s="13"/>
      <c r="DN93" s="13"/>
      <c r="DO93" s="13"/>
      <c r="DP93" s="13"/>
      <c r="DQ93" s="13"/>
      <c r="DR93" s="13"/>
      <c r="DS93" s="13"/>
      <c r="DT93" s="13"/>
      <c r="DU93" s="13"/>
      <c r="DV93" s="13"/>
      <c r="DW93" s="13"/>
      <c r="DX93" s="13"/>
      <c r="DY93" s="13"/>
      <c r="DZ93" s="13"/>
      <c r="EA93" s="13"/>
      <c r="EB93" s="13"/>
      <c r="EC93" s="13"/>
      <c r="ED93" s="13"/>
      <c r="EE93" s="13"/>
    </row>
    <row r="94" spans="88:135" x14ac:dyDescent="0.35">
      <c r="CJ94" s="13"/>
      <c r="CT94" s="13"/>
      <c r="CU94" s="13"/>
      <c r="CV94" s="13"/>
      <c r="CW94" s="13"/>
      <c r="CX94" s="13"/>
      <c r="CY94" s="13"/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</row>
    <row r="95" spans="88:135" x14ac:dyDescent="0.35">
      <c r="CJ95" s="13"/>
      <c r="CT95" s="13"/>
      <c r="CU95" s="13"/>
      <c r="CV95" s="13"/>
      <c r="CW95" s="13"/>
      <c r="CX95" s="13"/>
      <c r="CY95" s="13"/>
      <c r="CZ95" s="13"/>
      <c r="DA95" s="13"/>
      <c r="DB95" s="13"/>
      <c r="DC95" s="13"/>
      <c r="DD95" s="13"/>
      <c r="DE95" s="13"/>
      <c r="DF95" s="13"/>
      <c r="DG95" s="13"/>
      <c r="DH95" s="13"/>
      <c r="DI95" s="13"/>
      <c r="DJ95" s="13"/>
      <c r="DK95" s="13"/>
      <c r="DL95" s="13"/>
      <c r="DM95" s="13"/>
      <c r="DN95" s="13"/>
      <c r="DO95" s="13"/>
      <c r="DP95" s="13"/>
      <c r="DQ95" s="13"/>
      <c r="DR95" s="13"/>
      <c r="DS95" s="13"/>
      <c r="DT95" s="13"/>
      <c r="DU95" s="13"/>
      <c r="DV95" s="13"/>
      <c r="DW95" s="13"/>
      <c r="DX95" s="13"/>
      <c r="DY95" s="13"/>
      <c r="DZ95" s="13"/>
      <c r="EA95" s="13"/>
      <c r="EB95" s="13"/>
      <c r="EC95" s="13"/>
      <c r="ED95" s="13"/>
      <c r="EE95" s="13"/>
    </row>
    <row r="96" spans="88:135" x14ac:dyDescent="0.35">
      <c r="CJ96" s="13"/>
      <c r="CT96" s="13"/>
      <c r="CU96" s="13"/>
      <c r="CV96" s="13"/>
      <c r="CW96" s="13"/>
      <c r="CX96" s="13"/>
      <c r="CY96" s="13"/>
      <c r="CZ96" s="13"/>
      <c r="DA96" s="13"/>
      <c r="DB96" s="13"/>
      <c r="DC96" s="13"/>
      <c r="DD96" s="13"/>
      <c r="DE96" s="13"/>
      <c r="DF96" s="13"/>
      <c r="DG96" s="13"/>
      <c r="DH96" s="13"/>
      <c r="DI96" s="13"/>
      <c r="DJ96" s="13"/>
      <c r="DK96" s="13"/>
      <c r="DL96" s="13"/>
      <c r="DM96" s="13"/>
      <c r="DN96" s="13"/>
      <c r="DO96" s="13"/>
      <c r="DP96" s="13"/>
      <c r="DQ96" s="13"/>
      <c r="DR96" s="13"/>
      <c r="DS96" s="13"/>
      <c r="DT96" s="13"/>
      <c r="DU96" s="13"/>
      <c r="DV96" s="13"/>
      <c r="DW96" s="13"/>
    </row>
    <row r="97" spans="88:127" x14ac:dyDescent="0.35">
      <c r="CJ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</row>
    <row r="98" spans="88:127" x14ac:dyDescent="0.35">
      <c r="CJ98" s="13"/>
      <c r="CT98" s="13"/>
      <c r="CU98" s="13"/>
      <c r="CV98" s="13"/>
      <c r="CW98" s="13"/>
      <c r="CX98" s="13"/>
      <c r="CY98" s="13"/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3"/>
      <c r="DW98" s="13"/>
    </row>
    <row r="99" spans="88:127" x14ac:dyDescent="0.35">
      <c r="CJ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</row>
    <row r="100" spans="88:127" x14ac:dyDescent="0.35">
      <c r="CJ100" s="13"/>
      <c r="CT100" s="13"/>
      <c r="CU100" s="13"/>
      <c r="CV100" s="13"/>
      <c r="CW100" s="13"/>
      <c r="CX100" s="13"/>
      <c r="CY100" s="13"/>
      <c r="CZ100" s="13"/>
      <c r="DA100" s="13"/>
      <c r="DB100" s="13"/>
      <c r="DC100" s="13"/>
      <c r="DD100" s="13"/>
      <c r="DE100" s="13"/>
      <c r="DF100" s="13"/>
      <c r="DG100" s="13"/>
      <c r="DH100" s="13"/>
      <c r="DI100" s="13"/>
      <c r="DJ100" s="13"/>
      <c r="DK100" s="13"/>
      <c r="DL100" s="13"/>
      <c r="DM100" s="13"/>
      <c r="DN100" s="13"/>
      <c r="DO100" s="13"/>
      <c r="DP100" s="13"/>
      <c r="DQ100" s="13"/>
      <c r="DR100" s="13"/>
      <c r="DS100" s="13"/>
      <c r="DT100" s="13"/>
      <c r="DU100" s="13"/>
      <c r="DV100" s="13"/>
      <c r="DW100" s="13"/>
    </row>
    <row r="101" spans="88:127" x14ac:dyDescent="0.35">
      <c r="CJ101" s="13"/>
      <c r="CT101" s="13"/>
      <c r="CU101" s="13"/>
      <c r="CV101" s="13"/>
    </row>
    <row r="102" spans="88:127" x14ac:dyDescent="0.35">
      <c r="CJ102" s="13"/>
      <c r="CT102" s="13"/>
      <c r="CV102" s="13"/>
    </row>
    <row r="103" spans="88:127" x14ac:dyDescent="0.35">
      <c r="CJ103" s="13"/>
      <c r="CT103" s="13"/>
      <c r="CV103" s="13"/>
    </row>
    <row r="104" spans="88:127" x14ac:dyDescent="0.35">
      <c r="CJ104" s="13"/>
      <c r="CT104" s="13"/>
      <c r="CV104" s="13"/>
    </row>
    <row r="105" spans="88:127" x14ac:dyDescent="0.35">
      <c r="CJ105" s="13"/>
      <c r="CT105" s="13"/>
      <c r="CV105" s="13"/>
    </row>
    <row r="106" spans="88:127" x14ac:dyDescent="0.35">
      <c r="CJ106" s="13"/>
      <c r="CT106" s="13"/>
      <c r="CV106" s="13"/>
    </row>
    <row r="107" spans="88:127" x14ac:dyDescent="0.35">
      <c r="CJ107" s="13"/>
      <c r="CT107" s="13"/>
      <c r="CV107" s="13"/>
    </row>
    <row r="108" spans="88:127" x14ac:dyDescent="0.35">
      <c r="CJ108" s="13"/>
      <c r="CT108" s="13"/>
    </row>
    <row r="109" spans="88:127" x14ac:dyDescent="0.35">
      <c r="CJ109" s="13"/>
      <c r="CT109" s="13"/>
    </row>
    <row r="110" spans="88:127" x14ac:dyDescent="0.35">
      <c r="CJ110" s="13"/>
      <c r="CT110" s="13"/>
    </row>
    <row r="111" spans="88:127" x14ac:dyDescent="0.35">
      <c r="CJ111" s="13"/>
    </row>
    <row r="112" spans="88:127" x14ac:dyDescent="0.35">
      <c r="CJ112" s="13"/>
    </row>
    <row r="113" spans="88:88" x14ac:dyDescent="0.35">
      <c r="CJ113" s="13"/>
    </row>
    <row r="114" spans="88:88" x14ac:dyDescent="0.35">
      <c r="CJ114" s="13"/>
    </row>
    <row r="115" spans="88:88" x14ac:dyDescent="0.35">
      <c r="CJ115" s="13"/>
    </row>
    <row r="116" spans="88:88" x14ac:dyDescent="0.35">
      <c r="CJ116" s="13"/>
    </row>
    <row r="117" spans="88:88" x14ac:dyDescent="0.35">
      <c r="CJ117" s="13"/>
    </row>
    <row r="118" spans="88:88" x14ac:dyDescent="0.35">
      <c r="CJ118" s="13"/>
    </row>
    <row r="119" spans="88:88" x14ac:dyDescent="0.35">
      <c r="CJ119" s="13"/>
    </row>
    <row r="120" spans="88:88" x14ac:dyDescent="0.35">
      <c r="CJ120" s="13"/>
    </row>
    <row r="121" spans="88:88" x14ac:dyDescent="0.35">
      <c r="CJ121" s="13"/>
    </row>
    <row r="122" spans="88:88" x14ac:dyDescent="0.35">
      <c r="CJ122" s="13"/>
    </row>
    <row r="123" spans="88:88" x14ac:dyDescent="0.35">
      <c r="CJ123" s="13"/>
    </row>
    <row r="124" spans="88:88" x14ac:dyDescent="0.35">
      <c r="CJ124" s="13"/>
    </row>
  </sheetData>
  <mergeCells count="81">
    <mergeCell ref="J5:K5"/>
    <mergeCell ref="B4:M4"/>
    <mergeCell ref="L5:M5"/>
    <mergeCell ref="A1:N1"/>
    <mergeCell ref="A5:A6"/>
    <mergeCell ref="B5:C5"/>
    <mergeCell ref="D5:E5"/>
    <mergeCell ref="F5:G5"/>
    <mergeCell ref="H5:I5"/>
    <mergeCell ref="N4:Y4"/>
    <mergeCell ref="N5:O5"/>
    <mergeCell ref="P5:Q5"/>
    <mergeCell ref="R5:S5"/>
    <mergeCell ref="T5:U5"/>
    <mergeCell ref="V5:W5"/>
    <mergeCell ref="X5:Y5"/>
    <mergeCell ref="Z4:AK4"/>
    <mergeCell ref="Z5:AA5"/>
    <mergeCell ref="AB5:AC5"/>
    <mergeCell ref="AD5:AE5"/>
    <mergeCell ref="AF5:AG5"/>
    <mergeCell ref="AH5:AI5"/>
    <mergeCell ref="AJ5:AK5"/>
    <mergeCell ref="AL4:AW4"/>
    <mergeCell ref="AL5:AM5"/>
    <mergeCell ref="AN5:AO5"/>
    <mergeCell ref="AP5:AQ5"/>
    <mergeCell ref="AR5:AS5"/>
    <mergeCell ref="AT5:AU5"/>
    <mergeCell ref="AV5:AW5"/>
    <mergeCell ref="AX4:BI4"/>
    <mergeCell ref="AX5:AY5"/>
    <mergeCell ref="AZ5:BA5"/>
    <mergeCell ref="BB5:BC5"/>
    <mergeCell ref="BD5:BE5"/>
    <mergeCell ref="BF5:BG5"/>
    <mergeCell ref="BH5:BI5"/>
    <mergeCell ref="BJ4:BU4"/>
    <mergeCell ref="BJ5:BK5"/>
    <mergeCell ref="BL5:BM5"/>
    <mergeCell ref="BN5:BO5"/>
    <mergeCell ref="BP5:BQ5"/>
    <mergeCell ref="BR5:BS5"/>
    <mergeCell ref="BT5:BU5"/>
    <mergeCell ref="BV4:CE4"/>
    <mergeCell ref="BV5:BW5"/>
    <mergeCell ref="BX5:BY5"/>
    <mergeCell ref="BZ5:CA5"/>
    <mergeCell ref="CB5:CC5"/>
    <mergeCell ref="CD5:CE5"/>
    <mergeCell ref="CF4:CO4"/>
    <mergeCell ref="CF5:CG5"/>
    <mergeCell ref="CH5:CI5"/>
    <mergeCell ref="CJ5:CK5"/>
    <mergeCell ref="CL5:CM5"/>
    <mergeCell ref="CN5:CO5"/>
    <mergeCell ref="CP4:CY4"/>
    <mergeCell ref="CP5:CQ5"/>
    <mergeCell ref="CR5:CS5"/>
    <mergeCell ref="CT5:CU5"/>
    <mergeCell ref="CV5:CW5"/>
    <mergeCell ref="CX5:CY5"/>
    <mergeCell ref="CZ4:DI4"/>
    <mergeCell ref="CZ5:DA5"/>
    <mergeCell ref="DB5:DC5"/>
    <mergeCell ref="DD5:DE5"/>
    <mergeCell ref="DF5:DG5"/>
    <mergeCell ref="DH5:DI5"/>
    <mergeCell ref="DJ4:DS4"/>
    <mergeCell ref="DJ5:DK5"/>
    <mergeCell ref="DL5:DM5"/>
    <mergeCell ref="DN5:DO5"/>
    <mergeCell ref="DP5:DQ5"/>
    <mergeCell ref="DR5:DS5"/>
    <mergeCell ref="DT4:EE4"/>
    <mergeCell ref="DT5:DU5"/>
    <mergeCell ref="DV5:DW5"/>
    <mergeCell ref="DX5:DY5"/>
    <mergeCell ref="DZ5:EA5"/>
    <mergeCell ref="EB5:EC5"/>
    <mergeCell ref="ED5:EE5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I109"/>
  <sheetViews>
    <sheetView topLeftCell="DS34" zoomScale="95" zoomScaleNormal="95" workbookViewId="0">
      <selection activeCell="ED9" sqref="ED9"/>
    </sheetView>
  </sheetViews>
  <sheetFormatPr defaultRowHeight="14.5" x14ac:dyDescent="0.35"/>
  <cols>
    <col min="1" max="1" width="18.1796875" customWidth="1"/>
    <col min="2" max="111" width="12.81640625" customWidth="1"/>
    <col min="112" max="123" width="12.81640625" style="144" customWidth="1"/>
    <col min="124" max="135" width="12.81640625" customWidth="1"/>
    <col min="136" max="136" width="11.54296875" bestFit="1" customWidth="1"/>
    <col min="137" max="137" width="12.81640625" customWidth="1"/>
    <col min="138" max="138" width="12.26953125" customWidth="1"/>
    <col min="139" max="139" width="13" customWidth="1"/>
  </cols>
  <sheetData>
    <row r="1" spans="1:139" x14ac:dyDescent="0.35">
      <c r="A1" s="613" t="s">
        <v>171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293"/>
      <c r="P1" s="293"/>
      <c r="Q1" s="293"/>
      <c r="R1" s="294"/>
      <c r="S1" s="294"/>
      <c r="T1" s="294"/>
      <c r="U1" s="294"/>
      <c r="V1" s="295"/>
      <c r="W1" s="295"/>
      <c r="X1" s="296"/>
      <c r="Y1" s="293"/>
      <c r="Z1" s="293"/>
      <c r="AA1" s="293"/>
      <c r="AB1" s="294"/>
      <c r="AC1" s="294"/>
      <c r="AD1" s="294"/>
      <c r="AE1" s="294"/>
      <c r="AF1" s="295"/>
      <c r="AG1" s="295"/>
      <c r="AH1" s="296"/>
      <c r="AI1" s="293"/>
      <c r="AJ1" s="293"/>
      <c r="AK1" s="293"/>
      <c r="AL1" s="294"/>
      <c r="AM1" s="294"/>
      <c r="AN1" s="294"/>
      <c r="AO1" s="294"/>
      <c r="AP1" s="295"/>
      <c r="AQ1" s="295"/>
      <c r="AR1" s="297"/>
      <c r="AS1" s="297"/>
      <c r="AT1" s="297"/>
      <c r="AU1" s="297"/>
      <c r="AV1" s="297"/>
      <c r="AW1" s="297"/>
      <c r="AX1" s="297"/>
      <c r="AY1" s="297"/>
      <c r="AZ1" s="294"/>
      <c r="BA1" s="294"/>
      <c r="BB1" s="294"/>
      <c r="BC1" s="294"/>
      <c r="BD1" s="294"/>
      <c r="BE1" s="294"/>
      <c r="BF1" s="294"/>
      <c r="BG1" s="294"/>
      <c r="BH1" s="294"/>
      <c r="BI1" s="294"/>
      <c r="BJ1" s="294"/>
      <c r="BK1" s="294"/>
      <c r="BL1" s="294"/>
      <c r="BM1" s="294"/>
      <c r="BN1" s="298"/>
      <c r="BO1" s="298"/>
      <c r="BP1" s="298"/>
      <c r="BQ1" s="298"/>
      <c r="BR1" s="298"/>
      <c r="BS1" s="298"/>
      <c r="BT1" s="298"/>
      <c r="BU1" s="298"/>
      <c r="BV1" s="298"/>
      <c r="BW1" s="298"/>
      <c r="BX1" s="294"/>
      <c r="BY1" s="294"/>
      <c r="BZ1" s="294"/>
      <c r="CA1" s="294"/>
      <c r="CB1" s="294"/>
      <c r="CC1" s="294"/>
      <c r="CD1" s="294"/>
      <c r="CE1" s="294"/>
      <c r="CF1" s="294"/>
      <c r="CG1" s="294"/>
      <c r="CH1" s="294"/>
      <c r="CI1" s="294"/>
      <c r="CJ1" s="294"/>
      <c r="CK1" s="294"/>
      <c r="CL1" s="294"/>
      <c r="CM1" s="294"/>
      <c r="CN1" s="294"/>
      <c r="CO1" s="294"/>
      <c r="CP1" s="294"/>
      <c r="CQ1" s="294"/>
      <c r="CR1" s="294"/>
      <c r="CS1" s="294"/>
      <c r="CT1" s="294"/>
      <c r="CU1" s="294"/>
      <c r="CV1" s="294"/>
      <c r="CW1" s="294"/>
      <c r="CX1" s="294"/>
      <c r="CY1" s="294"/>
      <c r="CZ1" s="294"/>
      <c r="DA1" s="294"/>
      <c r="DB1" s="294"/>
      <c r="DC1" s="294"/>
      <c r="DD1" s="294"/>
      <c r="DE1" s="294"/>
      <c r="DF1" s="294"/>
      <c r="DG1" s="294"/>
      <c r="DH1" s="294"/>
      <c r="DI1" s="294"/>
      <c r="DJ1" s="294"/>
      <c r="DK1" s="294"/>
      <c r="DL1" s="294"/>
      <c r="DM1" s="294"/>
      <c r="DN1" s="294"/>
      <c r="DO1" s="294"/>
      <c r="DP1" s="294"/>
      <c r="DQ1" s="294"/>
      <c r="DR1" s="294"/>
      <c r="DS1" s="294"/>
      <c r="DT1" s="294"/>
      <c r="DU1" s="294"/>
      <c r="DV1" s="294"/>
      <c r="DW1" s="294"/>
      <c r="DX1" s="294"/>
      <c r="DY1" s="294"/>
      <c r="DZ1" s="294"/>
      <c r="EA1" s="294"/>
      <c r="EB1" s="294"/>
      <c r="EC1" s="294"/>
      <c r="ED1" s="294"/>
      <c r="EE1" s="294"/>
      <c r="EF1" s="294"/>
      <c r="EG1" s="294"/>
      <c r="EH1" s="124"/>
      <c r="EI1" s="124"/>
    </row>
    <row r="2" spans="1:139" s="144" customFormat="1" x14ac:dyDescent="0.35">
      <c r="A2" s="299"/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299"/>
      <c r="AR2" s="299"/>
      <c r="AS2" s="299"/>
      <c r="AT2" s="299"/>
      <c r="AU2" s="299"/>
      <c r="AV2" s="299"/>
      <c r="AW2" s="299"/>
      <c r="AX2" s="299"/>
      <c r="AY2" s="299"/>
      <c r="AZ2" s="299"/>
      <c r="BA2" s="299"/>
      <c r="BB2" s="299"/>
      <c r="BC2" s="299"/>
      <c r="BD2" s="299"/>
      <c r="BE2" s="299"/>
      <c r="BF2" s="299"/>
      <c r="BG2" s="299"/>
      <c r="BH2" s="299"/>
      <c r="BI2" s="299"/>
      <c r="BJ2" s="299"/>
      <c r="BK2" s="299"/>
      <c r="BL2" s="299"/>
      <c r="BM2" s="299"/>
      <c r="BN2" s="299"/>
      <c r="BO2" s="299"/>
      <c r="BP2" s="299"/>
      <c r="BQ2" s="299"/>
      <c r="BR2" s="299"/>
      <c r="BS2" s="299"/>
      <c r="BT2" s="299"/>
      <c r="BU2" s="299"/>
      <c r="BV2" s="299"/>
      <c r="BW2" s="299"/>
      <c r="BX2" s="299"/>
      <c r="BY2" s="299"/>
      <c r="BZ2" s="299"/>
      <c r="CA2" s="299"/>
      <c r="CB2" s="299"/>
      <c r="CC2" s="299"/>
      <c r="CD2" s="299"/>
      <c r="CE2" s="299"/>
      <c r="CF2" s="299"/>
      <c r="CG2" s="299"/>
      <c r="CH2" s="299"/>
      <c r="CI2" s="299"/>
      <c r="CJ2" s="299"/>
      <c r="CK2" s="299"/>
      <c r="CL2" s="299"/>
      <c r="CM2" s="299"/>
      <c r="CN2" s="299"/>
      <c r="CO2" s="299"/>
      <c r="CP2" s="299"/>
      <c r="CQ2" s="299"/>
      <c r="CR2" s="299"/>
      <c r="CS2" s="299"/>
      <c r="CT2" s="299"/>
      <c r="CU2" s="299"/>
      <c r="CV2" s="299"/>
      <c r="CW2" s="299"/>
      <c r="CX2" s="299"/>
      <c r="CY2" s="299"/>
      <c r="CZ2" s="299"/>
      <c r="DA2" s="299"/>
      <c r="DB2" s="299"/>
      <c r="DC2" s="299"/>
      <c r="DD2" s="299"/>
      <c r="DE2" s="299"/>
      <c r="DF2" s="299"/>
      <c r="DG2" s="299"/>
      <c r="DH2" s="299"/>
      <c r="DI2" s="299"/>
      <c r="DJ2" s="299"/>
      <c r="DK2" s="299"/>
      <c r="DL2" s="299"/>
      <c r="DM2" s="299"/>
      <c r="DN2" s="299"/>
      <c r="DO2" s="299"/>
      <c r="DP2" s="299"/>
      <c r="DQ2" s="299"/>
      <c r="DR2" s="299"/>
      <c r="DS2" s="299"/>
      <c r="DT2" s="299"/>
      <c r="DU2" s="299"/>
      <c r="DV2" s="299"/>
      <c r="DW2" s="299"/>
      <c r="DX2" s="299"/>
      <c r="DY2" s="299"/>
      <c r="DZ2" s="299"/>
      <c r="EA2" s="299"/>
      <c r="EB2" s="299"/>
      <c r="EC2" s="299"/>
      <c r="ED2" s="299"/>
      <c r="EE2" s="299"/>
      <c r="EF2" s="299"/>
      <c r="EG2" s="299"/>
      <c r="EH2" s="299"/>
      <c r="EI2" s="299"/>
    </row>
    <row r="3" spans="1:139" s="144" customFormat="1" x14ac:dyDescent="0.35">
      <c r="A3" s="420"/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  <c r="Z3" s="420"/>
      <c r="AA3" s="420"/>
      <c r="AB3" s="420"/>
      <c r="AC3" s="420"/>
      <c r="AD3" s="420"/>
      <c r="AE3" s="420"/>
      <c r="AF3" s="420"/>
      <c r="AG3" s="420"/>
      <c r="AH3" s="420"/>
      <c r="AI3" s="420"/>
      <c r="AJ3" s="420"/>
      <c r="AK3" s="420"/>
      <c r="AL3" s="420"/>
      <c r="AM3" s="420"/>
      <c r="AN3" s="420"/>
      <c r="AO3" s="420"/>
      <c r="AP3" s="420"/>
      <c r="AQ3" s="420"/>
      <c r="AR3" s="420"/>
      <c r="AS3" s="420"/>
      <c r="AT3" s="420"/>
      <c r="AU3" s="420"/>
      <c r="AV3" s="420"/>
      <c r="AW3" s="420"/>
      <c r="AX3" s="420"/>
      <c r="AY3" s="420"/>
      <c r="AZ3" s="420"/>
      <c r="BA3" s="420"/>
      <c r="BB3" s="420"/>
      <c r="BC3" s="420"/>
      <c r="BD3" s="420"/>
      <c r="BE3" s="420"/>
      <c r="BF3" s="420"/>
      <c r="BG3" s="420"/>
      <c r="BH3" s="420"/>
      <c r="BI3" s="420"/>
      <c r="BJ3" s="420"/>
      <c r="BK3" s="420"/>
      <c r="BL3" s="420"/>
      <c r="BM3" s="420"/>
      <c r="BN3" s="420"/>
      <c r="BO3" s="420"/>
      <c r="BP3" s="420"/>
      <c r="BQ3" s="420"/>
      <c r="BR3" s="420"/>
      <c r="BS3" s="420"/>
      <c r="BT3" s="420"/>
      <c r="BU3" s="420"/>
      <c r="BV3" s="420"/>
      <c r="BW3" s="420"/>
      <c r="BX3" s="420"/>
      <c r="BY3" s="420"/>
      <c r="BZ3" s="420"/>
      <c r="CA3" s="420"/>
      <c r="CB3" s="420"/>
      <c r="CC3" s="420"/>
      <c r="CD3" s="420"/>
      <c r="CE3" s="420"/>
      <c r="CF3" s="420"/>
      <c r="CG3" s="420"/>
      <c r="CH3" s="420"/>
      <c r="CI3" s="420"/>
      <c r="CJ3" s="420"/>
      <c r="CK3" s="420"/>
      <c r="CL3" s="420"/>
      <c r="CM3" s="420"/>
      <c r="CN3" s="420"/>
      <c r="CO3" s="420"/>
      <c r="CP3" s="420"/>
      <c r="CQ3" s="420"/>
      <c r="CR3" s="420"/>
      <c r="CS3" s="420"/>
      <c r="CT3" s="420"/>
      <c r="CU3" s="420"/>
      <c r="CV3" s="420"/>
      <c r="CW3" s="420"/>
      <c r="CX3" s="420"/>
      <c r="CY3" s="420"/>
      <c r="CZ3" s="563"/>
      <c r="DA3" s="563"/>
      <c r="DB3" s="563"/>
      <c r="DC3" s="563"/>
      <c r="DD3" s="563"/>
      <c r="DE3" s="563"/>
      <c r="DF3" s="563"/>
      <c r="DG3" s="563"/>
      <c r="DH3" s="563"/>
      <c r="DI3" s="563"/>
      <c r="DJ3" s="420"/>
      <c r="DK3" s="420"/>
      <c r="DL3" s="420"/>
      <c r="DM3" s="420"/>
      <c r="DN3" s="420"/>
      <c r="DO3" s="420"/>
      <c r="DP3" s="420"/>
      <c r="DQ3" s="420"/>
      <c r="DR3" s="420"/>
      <c r="DS3" s="420"/>
      <c r="DT3" s="420"/>
      <c r="DU3" s="420"/>
      <c r="DV3" s="420"/>
      <c r="DW3" s="420"/>
      <c r="DX3" s="420"/>
      <c r="DY3" s="420"/>
      <c r="DZ3" s="420"/>
      <c r="EA3" s="420"/>
      <c r="EB3" s="420"/>
      <c r="EC3" s="420"/>
      <c r="ED3" s="420"/>
      <c r="EE3" s="420"/>
      <c r="EF3" s="420"/>
      <c r="EG3" s="420"/>
      <c r="EH3" s="420"/>
      <c r="EI3" s="420"/>
    </row>
    <row r="4" spans="1:139" s="144" customFormat="1" ht="15" x14ac:dyDescent="0.25">
      <c r="A4" s="420"/>
      <c r="B4" s="616">
        <v>2018</v>
      </c>
      <c r="C4" s="616"/>
      <c r="D4" s="616"/>
      <c r="E4" s="616"/>
      <c r="F4" s="616"/>
      <c r="G4" s="616"/>
      <c r="H4" s="616"/>
      <c r="I4" s="616"/>
      <c r="J4" s="616"/>
      <c r="K4" s="616"/>
      <c r="L4" s="616"/>
      <c r="M4" s="616"/>
      <c r="N4" s="616">
        <v>2017</v>
      </c>
      <c r="O4" s="616"/>
      <c r="P4" s="616"/>
      <c r="Q4" s="616"/>
      <c r="R4" s="616"/>
      <c r="S4" s="616"/>
      <c r="T4" s="616"/>
      <c r="U4" s="616"/>
      <c r="V4" s="616"/>
      <c r="W4" s="616"/>
      <c r="X4" s="616"/>
      <c r="Y4" s="616"/>
      <c r="Z4" s="616">
        <v>2016</v>
      </c>
      <c r="AA4" s="616"/>
      <c r="AB4" s="616"/>
      <c r="AC4" s="616"/>
      <c r="AD4" s="616"/>
      <c r="AE4" s="616"/>
      <c r="AF4" s="616"/>
      <c r="AG4" s="616"/>
      <c r="AH4" s="616"/>
      <c r="AI4" s="616"/>
      <c r="AJ4" s="616"/>
      <c r="AK4" s="616"/>
      <c r="AL4" s="616">
        <v>2015</v>
      </c>
      <c r="AM4" s="616"/>
      <c r="AN4" s="616"/>
      <c r="AO4" s="616"/>
      <c r="AP4" s="616"/>
      <c r="AQ4" s="616"/>
      <c r="AR4" s="616"/>
      <c r="AS4" s="616"/>
      <c r="AT4" s="616"/>
      <c r="AU4" s="616"/>
      <c r="AV4" s="616"/>
      <c r="AW4" s="616"/>
      <c r="AX4" s="643">
        <v>2014</v>
      </c>
      <c r="AY4" s="643"/>
      <c r="AZ4" s="643"/>
      <c r="BA4" s="643"/>
      <c r="BB4" s="643"/>
      <c r="BC4" s="643"/>
      <c r="BD4" s="643"/>
      <c r="BE4" s="643"/>
      <c r="BF4" s="643"/>
      <c r="BG4" s="643"/>
      <c r="BH4" s="643"/>
      <c r="BI4" s="643"/>
      <c r="BJ4" s="616">
        <v>2013</v>
      </c>
      <c r="BK4" s="616"/>
      <c r="BL4" s="616"/>
      <c r="BM4" s="616"/>
      <c r="BN4" s="616"/>
      <c r="BO4" s="616"/>
      <c r="BP4" s="616"/>
      <c r="BQ4" s="616"/>
      <c r="BR4" s="616"/>
      <c r="BS4" s="616"/>
      <c r="BT4" s="616"/>
      <c r="BU4" s="616"/>
      <c r="BV4" s="643">
        <v>2012</v>
      </c>
      <c r="BW4" s="643"/>
      <c r="BX4" s="643"/>
      <c r="BY4" s="643"/>
      <c r="BZ4" s="643"/>
      <c r="CA4" s="643"/>
      <c r="CB4" s="643"/>
      <c r="CC4" s="643"/>
      <c r="CD4" s="643"/>
      <c r="CE4" s="643"/>
      <c r="CF4" s="616">
        <v>2011</v>
      </c>
      <c r="CG4" s="616"/>
      <c r="CH4" s="616"/>
      <c r="CI4" s="616"/>
      <c r="CJ4" s="616"/>
      <c r="CK4" s="616"/>
      <c r="CL4" s="616"/>
      <c r="CM4" s="616"/>
      <c r="CN4" s="616"/>
      <c r="CO4" s="616"/>
      <c r="CP4" s="616">
        <v>2010</v>
      </c>
      <c r="CQ4" s="616"/>
      <c r="CR4" s="616"/>
      <c r="CS4" s="616"/>
      <c r="CT4" s="616"/>
      <c r="CU4" s="616"/>
      <c r="CV4" s="616"/>
      <c r="CW4" s="616"/>
      <c r="CX4" s="616"/>
      <c r="CY4" s="616"/>
      <c r="CZ4" s="616">
        <v>2009</v>
      </c>
      <c r="DA4" s="616"/>
      <c r="DB4" s="616"/>
      <c r="DC4" s="616"/>
      <c r="DD4" s="616"/>
      <c r="DE4" s="616"/>
      <c r="DF4" s="616"/>
      <c r="DG4" s="616"/>
      <c r="DH4" s="616"/>
      <c r="DI4" s="616"/>
      <c r="DJ4" s="616">
        <v>2008</v>
      </c>
      <c r="DK4" s="616"/>
      <c r="DL4" s="616"/>
      <c r="DM4" s="616"/>
      <c r="DN4" s="616"/>
      <c r="DO4" s="616"/>
      <c r="DP4" s="616"/>
      <c r="DQ4" s="616"/>
      <c r="DR4" s="616"/>
      <c r="DS4" s="616"/>
      <c r="DT4" s="616" t="s">
        <v>210</v>
      </c>
      <c r="DU4" s="616"/>
      <c r="DV4" s="616"/>
      <c r="DW4" s="616"/>
      <c r="DX4" s="616"/>
      <c r="DY4" s="616"/>
      <c r="DZ4" s="616"/>
      <c r="EA4" s="616"/>
      <c r="EB4" s="616"/>
      <c r="EC4" s="616"/>
      <c r="ED4" s="616"/>
      <c r="EE4" s="616"/>
      <c r="EF4" s="124"/>
      <c r="EG4" s="313"/>
      <c r="EH4" s="124"/>
      <c r="EI4" s="124"/>
    </row>
    <row r="5" spans="1:139" ht="14.5" customHeight="1" x14ac:dyDescent="0.35">
      <c r="A5" s="635" t="s">
        <v>151</v>
      </c>
      <c r="B5" s="637" t="s">
        <v>2</v>
      </c>
      <c r="C5" s="638"/>
      <c r="D5" s="639" t="s">
        <v>3</v>
      </c>
      <c r="E5" s="638"/>
      <c r="F5" s="639" t="s">
        <v>4</v>
      </c>
      <c r="G5" s="638"/>
      <c r="H5" s="639" t="s">
        <v>5</v>
      </c>
      <c r="I5" s="638"/>
      <c r="J5" s="639" t="s">
        <v>143</v>
      </c>
      <c r="K5" s="638"/>
      <c r="L5" s="619" t="s">
        <v>144</v>
      </c>
      <c r="M5" s="620"/>
      <c r="N5" s="637" t="s">
        <v>2</v>
      </c>
      <c r="O5" s="638"/>
      <c r="P5" s="639" t="s">
        <v>3</v>
      </c>
      <c r="Q5" s="638"/>
      <c r="R5" s="639" t="s">
        <v>4</v>
      </c>
      <c r="S5" s="638"/>
      <c r="T5" s="639" t="s">
        <v>5</v>
      </c>
      <c r="U5" s="638"/>
      <c r="V5" s="639" t="s">
        <v>143</v>
      </c>
      <c r="W5" s="638"/>
      <c r="X5" s="619" t="s">
        <v>144</v>
      </c>
      <c r="Y5" s="620"/>
      <c r="Z5" s="637" t="s">
        <v>2</v>
      </c>
      <c r="AA5" s="638"/>
      <c r="AB5" s="639" t="s">
        <v>3</v>
      </c>
      <c r="AC5" s="638"/>
      <c r="AD5" s="639" t="s">
        <v>4</v>
      </c>
      <c r="AE5" s="638"/>
      <c r="AF5" s="639" t="s">
        <v>5</v>
      </c>
      <c r="AG5" s="638"/>
      <c r="AH5" s="639" t="s">
        <v>143</v>
      </c>
      <c r="AI5" s="638"/>
      <c r="AJ5" s="619" t="s">
        <v>144</v>
      </c>
      <c r="AK5" s="620"/>
      <c r="AL5" s="637" t="s">
        <v>145</v>
      </c>
      <c r="AM5" s="638"/>
      <c r="AN5" s="639" t="s">
        <v>3</v>
      </c>
      <c r="AO5" s="638"/>
      <c r="AP5" s="639" t="s">
        <v>4</v>
      </c>
      <c r="AQ5" s="638"/>
      <c r="AR5" s="639" t="s">
        <v>5</v>
      </c>
      <c r="AS5" s="638"/>
      <c r="AT5" s="639" t="s">
        <v>143</v>
      </c>
      <c r="AU5" s="638"/>
      <c r="AV5" s="619" t="s">
        <v>144</v>
      </c>
      <c r="AW5" s="620"/>
      <c r="AX5" s="626" t="s">
        <v>2</v>
      </c>
      <c r="AY5" s="627"/>
      <c r="AZ5" s="628" t="s">
        <v>3</v>
      </c>
      <c r="BA5" s="627"/>
      <c r="BB5" s="628" t="s">
        <v>4</v>
      </c>
      <c r="BC5" s="627"/>
      <c r="BD5" s="628" t="s">
        <v>5</v>
      </c>
      <c r="BE5" s="627"/>
      <c r="BF5" s="628" t="s">
        <v>143</v>
      </c>
      <c r="BG5" s="627"/>
      <c r="BH5" s="629" t="s">
        <v>149</v>
      </c>
      <c r="BI5" s="630"/>
      <c r="BJ5" s="644" t="s">
        <v>2</v>
      </c>
      <c r="BK5" s="632"/>
      <c r="BL5" s="631" t="s">
        <v>3</v>
      </c>
      <c r="BM5" s="632"/>
      <c r="BN5" s="631" t="s">
        <v>4</v>
      </c>
      <c r="BO5" s="632"/>
      <c r="BP5" s="631" t="s">
        <v>5</v>
      </c>
      <c r="BQ5" s="632"/>
      <c r="BR5" s="631" t="s">
        <v>143</v>
      </c>
      <c r="BS5" s="632"/>
      <c r="BT5" s="645" t="s">
        <v>148</v>
      </c>
      <c r="BU5" s="646"/>
      <c r="BV5" s="644" t="s">
        <v>2</v>
      </c>
      <c r="BW5" s="632"/>
      <c r="BX5" s="631" t="s">
        <v>3</v>
      </c>
      <c r="BY5" s="632"/>
      <c r="BZ5" s="631" t="s">
        <v>4</v>
      </c>
      <c r="CA5" s="632"/>
      <c r="CB5" s="631" t="s">
        <v>5</v>
      </c>
      <c r="CC5" s="632"/>
      <c r="CD5" s="645" t="s">
        <v>147</v>
      </c>
      <c r="CE5" s="646"/>
      <c r="CF5" s="640" t="s">
        <v>2</v>
      </c>
      <c r="CG5" s="641"/>
      <c r="CH5" s="642" t="s">
        <v>3</v>
      </c>
      <c r="CI5" s="641"/>
      <c r="CJ5" s="642" t="s">
        <v>4</v>
      </c>
      <c r="CK5" s="641"/>
      <c r="CL5" s="642" t="s">
        <v>5</v>
      </c>
      <c r="CM5" s="641"/>
      <c r="CN5" s="624" t="s">
        <v>141</v>
      </c>
      <c r="CO5" s="625"/>
      <c r="CP5" s="621" t="s">
        <v>2</v>
      </c>
      <c r="CQ5" s="622"/>
      <c r="CR5" s="623" t="s">
        <v>3</v>
      </c>
      <c r="CS5" s="622"/>
      <c r="CT5" s="623" t="s">
        <v>4</v>
      </c>
      <c r="CU5" s="622"/>
      <c r="CV5" s="623" t="s">
        <v>5</v>
      </c>
      <c r="CW5" s="622"/>
      <c r="CX5" s="624" t="s">
        <v>141</v>
      </c>
      <c r="CY5" s="625"/>
      <c r="CZ5" s="621" t="s">
        <v>2</v>
      </c>
      <c r="DA5" s="622"/>
      <c r="DB5" s="623" t="s">
        <v>3</v>
      </c>
      <c r="DC5" s="622"/>
      <c r="DD5" s="623" t="s">
        <v>4</v>
      </c>
      <c r="DE5" s="622"/>
      <c r="DF5" s="623" t="s">
        <v>5</v>
      </c>
      <c r="DG5" s="622"/>
      <c r="DH5" s="624" t="s">
        <v>140</v>
      </c>
      <c r="DI5" s="625"/>
      <c r="DJ5" s="621" t="s">
        <v>2</v>
      </c>
      <c r="DK5" s="622"/>
      <c r="DL5" s="623" t="s">
        <v>3</v>
      </c>
      <c r="DM5" s="622"/>
      <c r="DN5" s="623" t="s">
        <v>4</v>
      </c>
      <c r="DO5" s="622"/>
      <c r="DP5" s="623" t="s">
        <v>5</v>
      </c>
      <c r="DQ5" s="622"/>
      <c r="DR5" s="624" t="s">
        <v>140</v>
      </c>
      <c r="DS5" s="625"/>
      <c r="DT5" s="637" t="s">
        <v>145</v>
      </c>
      <c r="DU5" s="638"/>
      <c r="DV5" s="639" t="s">
        <v>3</v>
      </c>
      <c r="DW5" s="638"/>
      <c r="DX5" s="639" t="s">
        <v>4</v>
      </c>
      <c r="DY5" s="638"/>
      <c r="DZ5" s="639" t="s">
        <v>5</v>
      </c>
      <c r="EA5" s="638"/>
      <c r="EB5" s="639" t="s">
        <v>143</v>
      </c>
      <c r="EC5" s="638"/>
      <c r="ED5" s="619" t="s">
        <v>144</v>
      </c>
      <c r="EE5" s="620"/>
      <c r="EF5" s="124"/>
      <c r="EG5" s="124"/>
      <c r="EH5" s="124"/>
      <c r="EI5" s="124"/>
    </row>
    <row r="6" spans="1:139" s="144" customFormat="1" ht="14.5" customHeight="1" x14ac:dyDescent="0.35">
      <c r="A6" s="636"/>
      <c r="B6" s="311" t="s">
        <v>6</v>
      </c>
      <c r="C6" s="312" t="s">
        <v>189</v>
      </c>
      <c r="D6" s="312" t="s">
        <v>6</v>
      </c>
      <c r="E6" s="312" t="s">
        <v>189</v>
      </c>
      <c r="F6" s="312" t="s">
        <v>6</v>
      </c>
      <c r="G6" s="312" t="s">
        <v>189</v>
      </c>
      <c r="H6" s="312" t="s">
        <v>6</v>
      </c>
      <c r="I6" s="312" t="s">
        <v>189</v>
      </c>
      <c r="J6" s="312" t="s">
        <v>6</v>
      </c>
      <c r="K6" s="312" t="s">
        <v>189</v>
      </c>
      <c r="L6" s="309" t="s">
        <v>6</v>
      </c>
      <c r="M6" s="312" t="s">
        <v>189</v>
      </c>
      <c r="N6" s="311" t="s">
        <v>6</v>
      </c>
      <c r="O6" s="312" t="s">
        <v>189</v>
      </c>
      <c r="P6" s="312" t="s">
        <v>6</v>
      </c>
      <c r="Q6" s="312" t="s">
        <v>189</v>
      </c>
      <c r="R6" s="312" t="s">
        <v>6</v>
      </c>
      <c r="S6" s="312" t="s">
        <v>189</v>
      </c>
      <c r="T6" s="312" t="s">
        <v>6</v>
      </c>
      <c r="U6" s="312" t="s">
        <v>189</v>
      </c>
      <c r="V6" s="312" t="s">
        <v>6</v>
      </c>
      <c r="W6" s="312" t="s">
        <v>189</v>
      </c>
      <c r="X6" s="309" t="s">
        <v>6</v>
      </c>
      <c r="Y6" s="312" t="s">
        <v>189</v>
      </c>
      <c r="Z6" s="311" t="s">
        <v>6</v>
      </c>
      <c r="AA6" s="312" t="s">
        <v>189</v>
      </c>
      <c r="AB6" s="312" t="s">
        <v>6</v>
      </c>
      <c r="AC6" s="312" t="s">
        <v>189</v>
      </c>
      <c r="AD6" s="312" t="s">
        <v>6</v>
      </c>
      <c r="AE6" s="312" t="s">
        <v>189</v>
      </c>
      <c r="AF6" s="312" t="s">
        <v>6</v>
      </c>
      <c r="AG6" s="312" t="s">
        <v>189</v>
      </c>
      <c r="AH6" s="312" t="s">
        <v>6</v>
      </c>
      <c r="AI6" s="312" t="s">
        <v>189</v>
      </c>
      <c r="AJ6" s="309" t="s">
        <v>6</v>
      </c>
      <c r="AK6" s="310" t="s">
        <v>189</v>
      </c>
      <c r="AL6" s="311" t="s">
        <v>6</v>
      </c>
      <c r="AM6" s="312" t="s">
        <v>189</v>
      </c>
      <c r="AN6" s="312" t="s">
        <v>6</v>
      </c>
      <c r="AO6" s="312" t="s">
        <v>189</v>
      </c>
      <c r="AP6" s="312" t="s">
        <v>6</v>
      </c>
      <c r="AQ6" s="312" t="s">
        <v>189</v>
      </c>
      <c r="AR6" s="312" t="s">
        <v>6</v>
      </c>
      <c r="AS6" s="312" t="s">
        <v>189</v>
      </c>
      <c r="AT6" s="312" t="s">
        <v>6</v>
      </c>
      <c r="AU6" s="312" t="s">
        <v>189</v>
      </c>
      <c r="AV6" s="309" t="s">
        <v>6</v>
      </c>
      <c r="AW6" s="310" t="s">
        <v>189</v>
      </c>
      <c r="AX6" s="308" t="s">
        <v>6</v>
      </c>
      <c r="AY6" s="309" t="s">
        <v>189</v>
      </c>
      <c r="AZ6" s="309" t="s">
        <v>6</v>
      </c>
      <c r="BA6" s="309" t="s">
        <v>189</v>
      </c>
      <c r="BB6" s="309" t="s">
        <v>6</v>
      </c>
      <c r="BC6" s="309" t="s">
        <v>189</v>
      </c>
      <c r="BD6" s="309" t="s">
        <v>6</v>
      </c>
      <c r="BE6" s="309" t="s">
        <v>189</v>
      </c>
      <c r="BF6" s="309" t="s">
        <v>6</v>
      </c>
      <c r="BG6" s="309" t="s">
        <v>189</v>
      </c>
      <c r="BH6" s="309" t="s">
        <v>6</v>
      </c>
      <c r="BI6" s="310" t="s">
        <v>189</v>
      </c>
      <c r="BJ6" s="305" t="s">
        <v>6</v>
      </c>
      <c r="BK6" s="306" t="s">
        <v>189</v>
      </c>
      <c r="BL6" s="306" t="s">
        <v>6</v>
      </c>
      <c r="BM6" s="306" t="s">
        <v>189</v>
      </c>
      <c r="BN6" s="306" t="s">
        <v>6</v>
      </c>
      <c r="BO6" s="306" t="s">
        <v>189</v>
      </c>
      <c r="BP6" s="306" t="s">
        <v>6</v>
      </c>
      <c r="BQ6" s="306" t="s">
        <v>189</v>
      </c>
      <c r="BR6" s="306" t="s">
        <v>6</v>
      </c>
      <c r="BS6" s="306" t="s">
        <v>189</v>
      </c>
      <c r="BT6" s="306" t="s">
        <v>6</v>
      </c>
      <c r="BU6" s="307" t="s">
        <v>189</v>
      </c>
      <c r="BV6" s="305" t="s">
        <v>6</v>
      </c>
      <c r="BW6" s="306" t="s">
        <v>189</v>
      </c>
      <c r="BX6" s="306" t="s">
        <v>6</v>
      </c>
      <c r="BY6" s="306" t="s">
        <v>189</v>
      </c>
      <c r="BZ6" s="306" t="s">
        <v>6</v>
      </c>
      <c r="CA6" s="306" t="s">
        <v>189</v>
      </c>
      <c r="CB6" s="306" t="s">
        <v>6</v>
      </c>
      <c r="CC6" s="306" t="s">
        <v>189</v>
      </c>
      <c r="CD6" s="306" t="s">
        <v>6</v>
      </c>
      <c r="CE6" s="307" t="s">
        <v>189</v>
      </c>
      <c r="CF6" s="303" t="s">
        <v>6</v>
      </c>
      <c r="CG6" s="304" t="s">
        <v>188</v>
      </c>
      <c r="CH6" s="304" t="s">
        <v>6</v>
      </c>
      <c r="CI6" s="304" t="s">
        <v>188</v>
      </c>
      <c r="CJ6" s="304" t="s">
        <v>6</v>
      </c>
      <c r="CK6" s="304" t="s">
        <v>188</v>
      </c>
      <c r="CL6" s="304" t="s">
        <v>6</v>
      </c>
      <c r="CM6" s="304" t="s">
        <v>188</v>
      </c>
      <c r="CN6" s="301" t="s">
        <v>6</v>
      </c>
      <c r="CO6" s="302" t="s">
        <v>188</v>
      </c>
      <c r="CP6" s="300" t="s">
        <v>6</v>
      </c>
      <c r="CQ6" s="301" t="s">
        <v>188</v>
      </c>
      <c r="CR6" s="301" t="s">
        <v>6</v>
      </c>
      <c r="CS6" s="301" t="s">
        <v>188</v>
      </c>
      <c r="CT6" s="301" t="s">
        <v>6</v>
      </c>
      <c r="CU6" s="301" t="s">
        <v>188</v>
      </c>
      <c r="CV6" s="301" t="s">
        <v>6</v>
      </c>
      <c r="CW6" s="301" t="s">
        <v>188</v>
      </c>
      <c r="CX6" s="301" t="s">
        <v>6</v>
      </c>
      <c r="CY6" s="302" t="s">
        <v>188</v>
      </c>
      <c r="CZ6" s="300" t="s">
        <v>6</v>
      </c>
      <c r="DA6" s="301" t="s">
        <v>188</v>
      </c>
      <c r="DB6" s="301" t="s">
        <v>6</v>
      </c>
      <c r="DC6" s="301" t="s">
        <v>188</v>
      </c>
      <c r="DD6" s="301" t="s">
        <v>6</v>
      </c>
      <c r="DE6" s="301" t="s">
        <v>188</v>
      </c>
      <c r="DF6" s="301" t="s">
        <v>6</v>
      </c>
      <c r="DG6" s="301" t="s">
        <v>188</v>
      </c>
      <c r="DH6" s="301" t="s">
        <v>6</v>
      </c>
      <c r="DI6" s="302" t="s">
        <v>188</v>
      </c>
      <c r="DJ6" s="300" t="s">
        <v>6</v>
      </c>
      <c r="DK6" s="301" t="s">
        <v>188</v>
      </c>
      <c r="DL6" s="301" t="s">
        <v>6</v>
      </c>
      <c r="DM6" s="301" t="s">
        <v>188</v>
      </c>
      <c r="DN6" s="301" t="s">
        <v>6</v>
      </c>
      <c r="DO6" s="301" t="s">
        <v>188</v>
      </c>
      <c r="DP6" s="301" t="s">
        <v>6</v>
      </c>
      <c r="DQ6" s="301" t="s">
        <v>188</v>
      </c>
      <c r="DR6" s="301" t="s">
        <v>6</v>
      </c>
      <c r="DS6" s="302" t="s">
        <v>188</v>
      </c>
      <c r="DT6" s="311" t="s">
        <v>6</v>
      </c>
      <c r="DU6" s="312" t="s">
        <v>189</v>
      </c>
      <c r="DV6" s="312" t="s">
        <v>6</v>
      </c>
      <c r="DW6" s="312" t="s">
        <v>189</v>
      </c>
      <c r="DX6" s="312" t="s">
        <v>6</v>
      </c>
      <c r="DY6" s="312" t="s">
        <v>189</v>
      </c>
      <c r="DZ6" s="312" t="s">
        <v>6</v>
      </c>
      <c r="EA6" s="312" t="s">
        <v>189</v>
      </c>
      <c r="EB6" s="312" t="s">
        <v>6</v>
      </c>
      <c r="EC6" s="312" t="s">
        <v>189</v>
      </c>
      <c r="ED6" s="309" t="s">
        <v>6</v>
      </c>
      <c r="EE6" s="310" t="s">
        <v>189</v>
      </c>
      <c r="EF6" s="124"/>
      <c r="EG6" s="124"/>
      <c r="EH6" s="124"/>
      <c r="EI6" s="124"/>
    </row>
    <row r="7" spans="1:139" s="144" customFormat="1" ht="14.5" customHeight="1" x14ac:dyDescent="0.25">
      <c r="A7" s="453" t="s">
        <v>150</v>
      </c>
      <c r="B7" s="314">
        <f t="shared" ref="B7:BM7" si="0">SUM(B8:B35)</f>
        <v>26893916.207999997</v>
      </c>
      <c r="C7" s="315">
        <f t="shared" si="0"/>
        <v>43999726.772000007</v>
      </c>
      <c r="D7" s="315">
        <f t="shared" si="0"/>
        <v>16232459.442</v>
      </c>
      <c r="E7" s="315">
        <f t="shared" si="0"/>
        <v>33876188.828000002</v>
      </c>
      <c r="F7" s="315">
        <f t="shared" si="0"/>
        <v>8577294.5289999992</v>
      </c>
      <c r="G7" s="315">
        <f t="shared" si="0"/>
        <v>7407732.8210000005</v>
      </c>
      <c r="H7" s="315">
        <f t="shared" si="0"/>
        <v>722439.58799999999</v>
      </c>
      <c r="I7" s="315">
        <f t="shared" si="0"/>
        <v>850630.19400000013</v>
      </c>
      <c r="J7" s="315">
        <f t="shared" si="0"/>
        <v>241204.83599999998</v>
      </c>
      <c r="K7" s="315">
        <f t="shared" si="0"/>
        <v>441422.14299999975</v>
      </c>
      <c r="L7" s="315">
        <f t="shared" si="0"/>
        <v>1120517.8130000001</v>
      </c>
      <c r="M7" s="316">
        <f t="shared" si="0"/>
        <v>1423752.7860000005</v>
      </c>
      <c r="N7" s="314">
        <f t="shared" si="0"/>
        <v>25532491.169000089</v>
      </c>
      <c r="O7" s="315">
        <f t="shared" si="0"/>
        <v>40756902.518999934</v>
      </c>
      <c r="P7" s="315">
        <f t="shared" si="0"/>
        <v>15192692.90800008</v>
      </c>
      <c r="Q7" s="315">
        <f t="shared" si="0"/>
        <v>32342703.960999962</v>
      </c>
      <c r="R7" s="315">
        <f t="shared" si="0"/>
        <v>8493028.6240000017</v>
      </c>
      <c r="S7" s="315">
        <f t="shared" si="0"/>
        <v>5938544.5240000002</v>
      </c>
      <c r="T7" s="315">
        <f t="shared" si="0"/>
        <v>699875.52800000005</v>
      </c>
      <c r="U7" s="315">
        <f t="shared" si="0"/>
        <v>772046.76699999976</v>
      </c>
      <c r="V7" s="315">
        <f t="shared" si="0"/>
        <v>158464.32499999998</v>
      </c>
      <c r="W7" s="315">
        <f t="shared" si="0"/>
        <v>331465.75400000002</v>
      </c>
      <c r="X7" s="315">
        <f t="shared" si="0"/>
        <v>988429.78399999987</v>
      </c>
      <c r="Y7" s="316">
        <f t="shared" si="0"/>
        <v>1372141.5129999998</v>
      </c>
      <c r="Z7" s="314">
        <f t="shared" si="0"/>
        <v>22861024.579999998</v>
      </c>
      <c r="AA7" s="315">
        <f t="shared" si="0"/>
        <v>37292798.222000003</v>
      </c>
      <c r="AB7" s="315">
        <f t="shared" si="0"/>
        <v>14772541.017000003</v>
      </c>
      <c r="AC7" s="315">
        <f t="shared" si="0"/>
        <v>30374964.109999999</v>
      </c>
      <c r="AD7" s="315">
        <f t="shared" si="0"/>
        <v>7066324.4590000007</v>
      </c>
      <c r="AE7" s="315">
        <f t="shared" si="0"/>
        <v>4788328.9969999995</v>
      </c>
      <c r="AF7" s="315">
        <f t="shared" si="0"/>
        <v>4974.4359999999997</v>
      </c>
      <c r="AG7" s="315">
        <f t="shared" si="0"/>
        <v>569712.99600000016</v>
      </c>
      <c r="AH7" s="315">
        <f t="shared" si="0"/>
        <v>194223.04199999999</v>
      </c>
      <c r="AI7" s="315">
        <f t="shared" si="0"/>
        <v>198817.78200000001</v>
      </c>
      <c r="AJ7" s="315">
        <f t="shared" si="0"/>
        <v>822961.62599999981</v>
      </c>
      <c r="AK7" s="316">
        <f t="shared" si="0"/>
        <v>1360974.3370000001</v>
      </c>
      <c r="AL7" s="314">
        <f t="shared" si="0"/>
        <v>23962928.204000026</v>
      </c>
      <c r="AM7" s="315">
        <f t="shared" si="0"/>
        <v>36257378.306000024</v>
      </c>
      <c r="AN7" s="315">
        <f t="shared" si="0"/>
        <v>15668804.231000027</v>
      </c>
      <c r="AO7" s="315">
        <f t="shared" si="0"/>
        <v>29078329.237000015</v>
      </c>
      <c r="AP7" s="315">
        <f t="shared" si="0"/>
        <v>6625644.7370000007</v>
      </c>
      <c r="AQ7" s="315">
        <f t="shared" si="0"/>
        <v>4890106.7119999994</v>
      </c>
      <c r="AR7" s="315">
        <f t="shared" si="0"/>
        <v>415150.33900000004</v>
      </c>
      <c r="AS7" s="315">
        <f t="shared" si="0"/>
        <v>739365.4160000002</v>
      </c>
      <c r="AT7" s="315">
        <f t="shared" si="0"/>
        <v>186159.95300000001</v>
      </c>
      <c r="AU7" s="315">
        <f t="shared" si="0"/>
        <v>237739.092</v>
      </c>
      <c r="AV7" s="315">
        <f t="shared" si="0"/>
        <v>1067168.9439999999</v>
      </c>
      <c r="AW7" s="316">
        <f t="shared" si="0"/>
        <v>1311837.8490000013</v>
      </c>
      <c r="AX7" s="314">
        <f t="shared" si="0"/>
        <v>22039387.381000008</v>
      </c>
      <c r="AY7" s="315">
        <f t="shared" si="0"/>
        <v>32721860.80400002</v>
      </c>
      <c r="AZ7" s="315">
        <f t="shared" si="0"/>
        <v>14544041.196000002</v>
      </c>
      <c r="BA7" s="315">
        <f t="shared" si="0"/>
        <v>26373547.899000015</v>
      </c>
      <c r="BB7" s="315">
        <f t="shared" si="0"/>
        <v>6909858.4839999992</v>
      </c>
      <c r="BC7" s="315">
        <f t="shared" si="0"/>
        <v>5232726.6070000008</v>
      </c>
      <c r="BD7" s="315">
        <f t="shared" si="0"/>
        <v>421904.81699999998</v>
      </c>
      <c r="BE7" s="315">
        <f t="shared" si="0"/>
        <v>809556.05799999984</v>
      </c>
      <c r="BF7" s="315">
        <f t="shared" si="0"/>
        <v>154571.79100000003</v>
      </c>
      <c r="BG7" s="315">
        <f t="shared" si="0"/>
        <v>288830.54900000006</v>
      </c>
      <c r="BH7" s="315">
        <f t="shared" si="0"/>
        <v>9011.0929999999971</v>
      </c>
      <c r="BI7" s="316">
        <f t="shared" si="0"/>
        <v>17199.690999999999</v>
      </c>
      <c r="BJ7" s="314">
        <f t="shared" si="0"/>
        <v>21944082.401004028</v>
      </c>
      <c r="BK7" s="315">
        <f t="shared" si="0"/>
        <v>31912213.875000004</v>
      </c>
      <c r="BL7" s="315">
        <f t="shared" si="0"/>
        <v>14108036.653338026</v>
      </c>
      <c r="BM7" s="315">
        <f t="shared" si="0"/>
        <v>24842013.561000012</v>
      </c>
      <c r="BN7" s="315">
        <f t="shared" ref="BN7:DY7" si="1">SUM(BN8:BN35)</f>
        <v>7305477.1553839995</v>
      </c>
      <c r="BO7" s="315">
        <f t="shared" si="1"/>
        <v>5697795.6260000002</v>
      </c>
      <c r="BP7" s="315">
        <f t="shared" si="1"/>
        <v>383201.77263699996</v>
      </c>
      <c r="BQ7" s="315">
        <f t="shared" si="1"/>
        <v>1003463.925</v>
      </c>
      <c r="BR7" s="315">
        <f t="shared" si="1"/>
        <v>146665.86514799998</v>
      </c>
      <c r="BS7" s="315">
        <f t="shared" si="1"/>
        <v>359837.71899999992</v>
      </c>
      <c r="BT7" s="315">
        <f t="shared" si="1"/>
        <v>700.95449699999995</v>
      </c>
      <c r="BU7" s="317">
        <f t="shared" si="1"/>
        <v>9103.0439999999999</v>
      </c>
      <c r="BV7" s="314">
        <f t="shared" si="1"/>
        <v>19380656</v>
      </c>
      <c r="BW7" s="315">
        <f t="shared" si="1"/>
        <v>30921623</v>
      </c>
      <c r="BX7" s="315">
        <f t="shared" si="1"/>
        <v>12534814</v>
      </c>
      <c r="BY7" s="315">
        <f t="shared" si="1"/>
        <v>23849597</v>
      </c>
      <c r="BZ7" s="315">
        <f t="shared" si="1"/>
        <v>6328913</v>
      </c>
      <c r="CA7" s="315">
        <f t="shared" si="1"/>
        <v>5339936</v>
      </c>
      <c r="CB7" s="315">
        <f t="shared" si="1"/>
        <v>342142</v>
      </c>
      <c r="CC7" s="315">
        <f t="shared" si="1"/>
        <v>1250457</v>
      </c>
      <c r="CD7" s="315">
        <f t="shared" si="1"/>
        <v>174787</v>
      </c>
      <c r="CE7" s="316">
        <f t="shared" si="1"/>
        <v>481633</v>
      </c>
      <c r="CF7" s="314">
        <f t="shared" si="1"/>
        <v>18460598.694124009</v>
      </c>
      <c r="CG7" s="315">
        <f t="shared" si="1"/>
        <v>29322906.130000006</v>
      </c>
      <c r="CH7" s="315">
        <f t="shared" si="1"/>
        <v>12287457.01030601</v>
      </c>
      <c r="CI7" s="315">
        <f t="shared" si="1"/>
        <v>22510740.080000013</v>
      </c>
      <c r="CJ7" s="315">
        <f t="shared" si="1"/>
        <v>5430421.1111619994</v>
      </c>
      <c r="CK7" s="315">
        <f t="shared" si="1"/>
        <v>5331537.16</v>
      </c>
      <c r="CL7" s="315">
        <f t="shared" si="1"/>
        <v>313389.769393</v>
      </c>
      <c r="CM7" s="315">
        <f t="shared" si="1"/>
        <v>877193.18200000003</v>
      </c>
      <c r="CN7" s="315">
        <f t="shared" si="1"/>
        <v>429330.80326299992</v>
      </c>
      <c r="CO7" s="316">
        <f t="shared" si="1"/>
        <v>603435.70799999987</v>
      </c>
      <c r="CP7" s="314">
        <f t="shared" si="1"/>
        <v>18084314.026023004</v>
      </c>
      <c r="CQ7" s="315">
        <f t="shared" si="1"/>
        <v>25426294.900000002</v>
      </c>
      <c r="CR7" s="315">
        <f t="shared" si="1"/>
        <v>11993773.545423012</v>
      </c>
      <c r="CS7" s="315">
        <f t="shared" si="1"/>
        <v>20146609.680000003</v>
      </c>
      <c r="CT7" s="315">
        <f t="shared" si="1"/>
        <v>5340027.2431519991</v>
      </c>
      <c r="CU7" s="315">
        <f t="shared" si="1"/>
        <v>4366771.2479999997</v>
      </c>
      <c r="CV7" s="315">
        <f t="shared" si="1"/>
        <v>268327.39064699999</v>
      </c>
      <c r="CW7" s="315">
        <f t="shared" si="1"/>
        <v>515141.75900000008</v>
      </c>
      <c r="CX7" s="315">
        <f t="shared" si="1"/>
        <v>482185.84680099977</v>
      </c>
      <c r="CY7" s="316">
        <f t="shared" si="1"/>
        <v>397772.21300000005</v>
      </c>
      <c r="CZ7" s="314">
        <f t="shared" si="1"/>
        <v>16616671.78075299</v>
      </c>
      <c r="DA7" s="315">
        <f t="shared" si="1"/>
        <v>21859255.672000006</v>
      </c>
      <c r="DB7" s="315">
        <f t="shared" si="1"/>
        <v>11301762.054965986</v>
      </c>
      <c r="DC7" s="315">
        <f t="shared" si="1"/>
        <v>17846794.05800001</v>
      </c>
      <c r="DD7" s="315">
        <f t="shared" si="1"/>
        <v>4720605.9093390005</v>
      </c>
      <c r="DE7" s="315">
        <f t="shared" si="1"/>
        <v>3291745.6799999997</v>
      </c>
      <c r="DF7" s="315">
        <f t="shared" si="1"/>
        <v>239319.42846600001</v>
      </c>
      <c r="DG7" s="315">
        <f t="shared" si="1"/>
        <v>361716.261</v>
      </c>
      <c r="DH7" s="315">
        <f t="shared" si="1"/>
        <v>354984.38798200001</v>
      </c>
      <c r="DI7" s="316">
        <f t="shared" si="1"/>
        <v>358999.67299999995</v>
      </c>
      <c r="DJ7" s="314">
        <f t="shared" si="1"/>
        <v>19519396.643999994</v>
      </c>
      <c r="DK7" s="315">
        <f t="shared" si="1"/>
        <v>26765244.377</v>
      </c>
      <c r="DL7" s="315">
        <f t="shared" si="1"/>
        <v>13012048.715999998</v>
      </c>
      <c r="DM7" s="315">
        <f t="shared" si="1"/>
        <v>20877110.215000004</v>
      </c>
      <c r="DN7" s="315">
        <f t="shared" si="1"/>
        <v>5833668.7219999991</v>
      </c>
      <c r="DO7" s="315">
        <f t="shared" si="1"/>
        <v>4397683.432</v>
      </c>
      <c r="DP7" s="315">
        <f t="shared" si="1"/>
        <v>2477.0169999999998</v>
      </c>
      <c r="DQ7" s="315">
        <f t="shared" si="1"/>
        <v>231675.06200000003</v>
      </c>
      <c r="DR7" s="315">
        <f t="shared" si="1"/>
        <v>671202.18900000001</v>
      </c>
      <c r="DS7" s="316">
        <f t="shared" si="1"/>
        <v>1258775.6679999996</v>
      </c>
      <c r="DT7" s="314">
        <f t="shared" si="1"/>
        <v>235295467.0879041</v>
      </c>
      <c r="DU7" s="315">
        <f t="shared" si="1"/>
        <v>357236204.57699996</v>
      </c>
      <c r="DV7" s="315">
        <f t="shared" si="1"/>
        <v>151648430.77403319</v>
      </c>
      <c r="DW7" s="315">
        <f t="shared" si="1"/>
        <v>282118598.62900007</v>
      </c>
      <c r="DX7" s="315">
        <f t="shared" si="1"/>
        <v>72631263.974036992</v>
      </c>
      <c r="DY7" s="315">
        <f t="shared" si="1"/>
        <v>56682908.806999981</v>
      </c>
      <c r="DZ7" s="315">
        <f t="shared" ref="DZ7:EE7" si="2">SUM(DZ8:DZ35)</f>
        <v>3813202.0861429996</v>
      </c>
      <c r="EA7" s="315">
        <f t="shared" si="2"/>
        <v>7980958.6199999992</v>
      </c>
      <c r="EB7" s="315">
        <f t="shared" si="2"/>
        <v>1081289.8121479999</v>
      </c>
      <c r="EC7" s="315">
        <f t="shared" si="2"/>
        <v>1858113.0389999994</v>
      </c>
      <c r="ED7" s="315">
        <f t="shared" si="2"/>
        <v>6121280.4415430008</v>
      </c>
      <c r="EE7" s="316">
        <f t="shared" si="2"/>
        <v>8595625.4820000045</v>
      </c>
      <c r="EF7" s="124"/>
      <c r="EG7" s="124"/>
      <c r="EH7" s="124"/>
      <c r="EI7" s="124"/>
    </row>
    <row r="8" spans="1:139" s="144" customFormat="1" ht="14.5" customHeight="1" x14ac:dyDescent="0.35">
      <c r="A8" s="318" t="s">
        <v>81</v>
      </c>
      <c r="B8" s="326">
        <f>D8+F8+H8+J8+L8</f>
        <v>1562120.1639999999</v>
      </c>
      <c r="C8" s="323">
        <f>E8+G8+I8+K8+M8</f>
        <v>6666125.4980000015</v>
      </c>
      <c r="D8" s="330">
        <v>841268.73999999976</v>
      </c>
      <c r="E8" s="330">
        <v>5071139.3750000009</v>
      </c>
      <c r="F8" s="330">
        <v>681227.98899999994</v>
      </c>
      <c r="G8" s="330">
        <v>1431676.91</v>
      </c>
      <c r="H8" s="330">
        <v>3704.3569999999995</v>
      </c>
      <c r="I8" s="330">
        <v>99560.803</v>
      </c>
      <c r="J8" s="330">
        <v>1058.548</v>
      </c>
      <c r="K8" s="330">
        <v>7297.0229999999992</v>
      </c>
      <c r="L8" s="330">
        <v>34860.53</v>
      </c>
      <c r="M8" s="330">
        <v>56451.387000000024</v>
      </c>
      <c r="N8" s="326">
        <f>P8+R8+T8+V8+X8</f>
        <v>1633534.5489999952</v>
      </c>
      <c r="O8" s="323">
        <f>Q8+S8+U8+W8+Y8</f>
        <v>6256439.3659999995</v>
      </c>
      <c r="P8" s="330">
        <v>885677.07299999543</v>
      </c>
      <c r="Q8" s="330">
        <v>4854434.1249999991</v>
      </c>
      <c r="R8" s="330">
        <v>710801.09699999983</v>
      </c>
      <c r="S8" s="330">
        <v>1245829.578</v>
      </c>
      <c r="T8" s="330">
        <v>389.6580000000003</v>
      </c>
      <c r="U8" s="330">
        <v>71600.68799999998</v>
      </c>
      <c r="V8" s="330">
        <v>984.48799999999994</v>
      </c>
      <c r="W8" s="330">
        <v>9048.2279999999992</v>
      </c>
      <c r="X8" s="330">
        <v>35682.232999999978</v>
      </c>
      <c r="Y8" s="331">
        <v>75526.747000000003</v>
      </c>
      <c r="Z8" s="326">
        <f>AB8+AD8+AF8+AH8+AJ8</f>
        <v>1514724.1059999999</v>
      </c>
      <c r="AA8" s="323">
        <f>AC8+AE8+AG8+AI8+AK8</f>
        <v>5836071.8320000004</v>
      </c>
      <c r="AB8" s="328">
        <v>811298.47700000007</v>
      </c>
      <c r="AC8" s="328">
        <v>4454826.0990000004</v>
      </c>
      <c r="AD8" s="328">
        <v>677117.15599999996</v>
      </c>
      <c r="AE8" s="328">
        <v>1169110.1129999999</v>
      </c>
      <c r="AF8" s="328">
        <v>421.47800000000001</v>
      </c>
      <c r="AG8" s="328">
        <v>126016.41499999999</v>
      </c>
      <c r="AH8" s="328">
        <v>634.12699999999995</v>
      </c>
      <c r="AI8" s="328">
        <v>9797.991</v>
      </c>
      <c r="AJ8" s="328">
        <v>25252.868000000002</v>
      </c>
      <c r="AK8" s="329">
        <v>76321.214000000007</v>
      </c>
      <c r="AL8" s="326">
        <f>AN8+AP8+AR8+AT8+AV8</f>
        <v>1631433.9829999981</v>
      </c>
      <c r="AM8" s="323">
        <f>AO8+AQ8+AS8+AU8+AW8</f>
        <v>5883117.1140000001</v>
      </c>
      <c r="AN8" s="328">
        <v>794765.18399999803</v>
      </c>
      <c r="AO8" s="328">
        <v>4254035.7929999996</v>
      </c>
      <c r="AP8" s="328">
        <v>806359.03399999999</v>
      </c>
      <c r="AQ8" s="328">
        <v>1450711.365</v>
      </c>
      <c r="AR8" s="328">
        <v>393.56700000000001</v>
      </c>
      <c r="AS8" s="328">
        <v>96312.443999999989</v>
      </c>
      <c r="AT8" s="328">
        <v>1208.2180000000001</v>
      </c>
      <c r="AU8" s="328">
        <v>7580.3869999999997</v>
      </c>
      <c r="AV8" s="328">
        <v>28707.98</v>
      </c>
      <c r="AW8" s="329">
        <v>74477.124999999898</v>
      </c>
      <c r="AX8" s="326">
        <f>AZ8+BB8+BD8+BF8+BH8</f>
        <v>1575774.367999997</v>
      </c>
      <c r="AY8" s="323">
        <f>BA8+BC8+BE8+BG8+BI8</f>
        <v>5535849.1629999997</v>
      </c>
      <c r="AZ8" s="321">
        <v>826684.32399999711</v>
      </c>
      <c r="BA8" s="321">
        <v>4073163.7089999998</v>
      </c>
      <c r="BB8" s="321">
        <v>748019.25699999998</v>
      </c>
      <c r="BC8" s="321">
        <v>1338400.8</v>
      </c>
      <c r="BD8" s="321">
        <v>462.09300000000013</v>
      </c>
      <c r="BE8" s="321">
        <v>119457.17599999993</v>
      </c>
      <c r="BF8" s="321">
        <v>603.64299999999992</v>
      </c>
      <c r="BG8" s="321">
        <v>4393.7460000000001</v>
      </c>
      <c r="BH8" s="321">
        <v>5.0509999999999993</v>
      </c>
      <c r="BI8" s="325">
        <v>433.73199999999997</v>
      </c>
      <c r="BJ8" s="326">
        <f>BL8+BN8+BP8+BR8+BT8</f>
        <v>1527765.8397359988</v>
      </c>
      <c r="BK8" s="323">
        <f>BM8+BO8+BQ8+BS8+BU8</f>
        <v>5415485.040000001</v>
      </c>
      <c r="BL8" s="321">
        <v>834259.57671499904</v>
      </c>
      <c r="BM8" s="321">
        <v>3969919.0350000006</v>
      </c>
      <c r="BN8" s="321">
        <v>680973.67115199997</v>
      </c>
      <c r="BO8" s="321">
        <v>1241367.1170000001</v>
      </c>
      <c r="BP8" s="321">
        <v>9826.4504249999991</v>
      </c>
      <c r="BQ8" s="321">
        <v>197061.68700000003</v>
      </c>
      <c r="BR8" s="321">
        <v>2685.8026869999999</v>
      </c>
      <c r="BS8" s="321">
        <v>6398.1219999999994</v>
      </c>
      <c r="BT8" s="321">
        <v>20.338757000000001</v>
      </c>
      <c r="BU8" s="327">
        <v>739.07899999999995</v>
      </c>
      <c r="BV8" s="319">
        <f>BX8+BZ8+CB8+CD8</f>
        <v>1556991</v>
      </c>
      <c r="BW8" s="320">
        <f>BY8+CA8+CC8+CE8</f>
        <v>5533097</v>
      </c>
      <c r="BX8" s="321">
        <v>802577</v>
      </c>
      <c r="BY8" s="321">
        <v>3981654</v>
      </c>
      <c r="BZ8" s="321">
        <v>742905</v>
      </c>
      <c r="CA8" s="321">
        <v>1455198</v>
      </c>
      <c r="CB8" s="321">
        <v>474</v>
      </c>
      <c r="CC8" s="321">
        <v>83657</v>
      </c>
      <c r="CD8" s="321">
        <v>11035</v>
      </c>
      <c r="CE8" s="325">
        <v>12588</v>
      </c>
      <c r="CF8" s="319">
        <f>CH8+CJ8+CL8+CN8</f>
        <v>1536138.8259779999</v>
      </c>
      <c r="CG8" s="320">
        <f>CI8+CK8+CM8+CO8</f>
        <v>5568905.9830000019</v>
      </c>
      <c r="CH8" s="323">
        <v>793468.4073369999</v>
      </c>
      <c r="CI8" s="323">
        <v>3606880.8080000002</v>
      </c>
      <c r="CJ8" s="323">
        <v>728671.45955500007</v>
      </c>
      <c r="CK8" s="323">
        <v>1861186.7670000005</v>
      </c>
      <c r="CL8" s="323">
        <v>655.03066100000001</v>
      </c>
      <c r="CM8" s="323">
        <v>70546.235000000001</v>
      </c>
      <c r="CN8" s="323">
        <v>13343.928424999998</v>
      </c>
      <c r="CO8" s="324">
        <v>30292.173000000003</v>
      </c>
      <c r="CP8" s="319">
        <f>CR8+CT8+CV8+CX8</f>
        <v>1456467.1856379989</v>
      </c>
      <c r="CQ8" s="320">
        <f>CS8+CU8+CW8+CY8</f>
        <v>4645744.921000001</v>
      </c>
      <c r="CR8" s="323">
        <v>720970.00526199897</v>
      </c>
      <c r="CS8" s="323">
        <v>3157095.6080000009</v>
      </c>
      <c r="CT8" s="323">
        <v>712114.85241399996</v>
      </c>
      <c r="CU8" s="323">
        <v>1408820.7619999999</v>
      </c>
      <c r="CV8" s="323">
        <v>574.4725729999999</v>
      </c>
      <c r="CW8" s="323">
        <v>57312.033000000003</v>
      </c>
      <c r="CX8" s="323">
        <v>22807.855388999997</v>
      </c>
      <c r="CY8" s="324">
        <v>22516.518000000004</v>
      </c>
      <c r="CZ8" s="319">
        <f>DB8+DD8+DF8+DH8</f>
        <v>1288923.7603829992</v>
      </c>
      <c r="DA8" s="320">
        <f>DC8+DE8+DG8+DI8</f>
        <v>3988636.3430000027</v>
      </c>
      <c r="DB8" s="323">
        <v>640735.47964299901</v>
      </c>
      <c r="DC8" s="323">
        <v>2835575.3390000025</v>
      </c>
      <c r="DD8" s="323">
        <v>638180.17842000001</v>
      </c>
      <c r="DE8" s="323">
        <v>1067801.4180000001</v>
      </c>
      <c r="DF8" s="323">
        <v>600.10861000000011</v>
      </c>
      <c r="DG8" s="323">
        <v>61136.821000000004</v>
      </c>
      <c r="DH8" s="323">
        <v>9407.9937100000006</v>
      </c>
      <c r="DI8" s="324">
        <v>24122.765000000003</v>
      </c>
      <c r="DJ8" s="319">
        <f>DL8+DN8+DP8+DR8</f>
        <v>1357068.91</v>
      </c>
      <c r="DK8" s="320">
        <f>DM8+DO8+DQ8+DS8</f>
        <v>4810345.7989999987</v>
      </c>
      <c r="DL8" s="321">
        <v>619523.34499999997</v>
      </c>
      <c r="DM8" s="321">
        <v>3180278.4939999986</v>
      </c>
      <c r="DN8" s="321">
        <v>736079.68299999984</v>
      </c>
      <c r="DO8" s="321">
        <v>1494945.1640000001</v>
      </c>
      <c r="DP8" s="321">
        <v>1039.9169999999999</v>
      </c>
      <c r="DQ8" s="321">
        <v>56058.233999999997</v>
      </c>
      <c r="DR8" s="320">
        <v>425.96499999999997</v>
      </c>
      <c r="DS8" s="322">
        <v>79063.906999999992</v>
      </c>
      <c r="DT8" s="332">
        <f>DV8+DX8+DZ8+EB8+ED8</f>
        <v>16640942.691734988</v>
      </c>
      <c r="DU8" s="328">
        <f>DW8+DY8+EA8+EC8+EE8</f>
        <v>60139818.059</v>
      </c>
      <c r="DV8" s="436">
        <f>D8+P8+AB8+AN8+AZ8+BL8+BX8+CH8+CR8+DB8+DL8</f>
        <v>8571227.6119569875</v>
      </c>
      <c r="DW8" s="436">
        <f t="shared" ref="DW8:EA23" si="3">E8+Q8+AC8+AO8+BA8+BM8+BY8+CI8+CS8+DC8+DM8</f>
        <v>43439002.384999998</v>
      </c>
      <c r="DX8" s="436">
        <f t="shared" si="3"/>
        <v>7862449.377541</v>
      </c>
      <c r="DY8" s="436">
        <f t="shared" si="3"/>
        <v>15165047.994000001</v>
      </c>
      <c r="DZ8" s="436">
        <f>H8+T8+AF8+AR8+BD8+BP8+CB8+CL8+CV8+DF8+DP8</f>
        <v>18541.132268999998</v>
      </c>
      <c r="EA8" s="436">
        <f t="shared" si="3"/>
        <v>1038719.5360000001</v>
      </c>
      <c r="EB8" s="436">
        <f>BR8+BF8+AT8+AH8+V8+J8</f>
        <v>7174.8266870000007</v>
      </c>
      <c r="EC8" s="436">
        <f>BS8+BG8+AU8+AI8+W8+K8</f>
        <v>44515.497000000003</v>
      </c>
      <c r="ED8" s="436">
        <f>L8+X8+AJ8+AV8+BH8+BT8+CD8+CN8+CX8+DH8+DR8</f>
        <v>181549.743281</v>
      </c>
      <c r="EE8" s="437">
        <f>M8+Y8+AK8+AW8+BI8+BU8+CE8+CO8+CY8+DI8+DS8</f>
        <v>452532.647</v>
      </c>
      <c r="EF8" s="124"/>
      <c r="EG8" s="124"/>
      <c r="EH8" s="124"/>
      <c r="EI8" s="124"/>
    </row>
    <row r="9" spans="1:139" s="144" customFormat="1" ht="14.5" customHeight="1" x14ac:dyDescent="0.35">
      <c r="A9" s="318" t="s">
        <v>103</v>
      </c>
      <c r="B9" s="326">
        <f t="shared" ref="B9:B35" si="4">D9+F9+H9+J9+L9</f>
        <v>69335.791999999972</v>
      </c>
      <c r="C9" s="323">
        <f>E9+G9+I9+K9+M9</f>
        <v>530730.95899999992</v>
      </c>
      <c r="D9" s="330">
        <v>45535.433999999987</v>
      </c>
      <c r="E9" s="330">
        <v>340271.43799999991</v>
      </c>
      <c r="F9" s="330">
        <v>21163.043999999994</v>
      </c>
      <c r="G9" s="330">
        <v>183191.22699999996</v>
      </c>
      <c r="H9" s="330">
        <v>17.867999999999995</v>
      </c>
      <c r="I9" s="330">
        <v>1768.556</v>
      </c>
      <c r="J9" s="330">
        <v>49.064999999999998</v>
      </c>
      <c r="K9" s="330">
        <v>980.95500000000004</v>
      </c>
      <c r="L9" s="330">
        <v>2570.3809999999999</v>
      </c>
      <c r="M9" s="330">
        <v>4518.7829999999994</v>
      </c>
      <c r="N9" s="326">
        <f t="shared" ref="N9:N35" si="5">P9+R9+T9+V9+X9</f>
        <v>55776.486999999994</v>
      </c>
      <c r="O9" s="323">
        <f>Q9+S9+U9+W9+Y9</f>
        <v>360712.864</v>
      </c>
      <c r="P9" s="330">
        <v>42300.641999999985</v>
      </c>
      <c r="Q9" s="330">
        <v>254702.14699999997</v>
      </c>
      <c r="R9" s="330">
        <v>12044.124</v>
      </c>
      <c r="S9" s="330">
        <v>99979.447</v>
      </c>
      <c r="T9" s="330">
        <v>29.105000000000004</v>
      </c>
      <c r="U9" s="330">
        <v>1326.2049999999999</v>
      </c>
      <c r="V9" s="330">
        <v>18.872000000000003</v>
      </c>
      <c r="W9" s="330">
        <v>269.85599999999999</v>
      </c>
      <c r="X9" s="330">
        <v>1383.7440000000001</v>
      </c>
      <c r="Y9" s="331">
        <v>4435.2090000000007</v>
      </c>
      <c r="Z9" s="326">
        <f>AB9+AD9+AF9+AH9+AJ9</f>
        <v>46659.496999999996</v>
      </c>
      <c r="AA9" s="323">
        <f>AC9+AE9+AG9+AI9+AK9</f>
        <v>293642.78400000004</v>
      </c>
      <c r="AB9" s="328">
        <v>39127.187999999995</v>
      </c>
      <c r="AC9" s="328">
        <v>221048.576</v>
      </c>
      <c r="AD9" s="328">
        <v>6817.6840000000002</v>
      </c>
      <c r="AE9" s="328">
        <v>64155.084999999999</v>
      </c>
      <c r="AF9" s="328">
        <v>18.448999999999998</v>
      </c>
      <c r="AG9" s="328">
        <v>4440.3530000000001</v>
      </c>
      <c r="AH9" s="328">
        <v>20.111999999999998</v>
      </c>
      <c r="AI9" s="328">
        <v>340.76499999999999</v>
      </c>
      <c r="AJ9" s="328">
        <v>676.06399999999996</v>
      </c>
      <c r="AK9" s="329">
        <v>3658.0050000000001</v>
      </c>
      <c r="AL9" s="326">
        <f t="shared" ref="AL9:AL35" si="6">AN9+AP9+AR9+AT9+AV9</f>
        <v>56107.881999999998</v>
      </c>
      <c r="AM9" s="323">
        <f t="shared" ref="AM9:AM35" si="7">AO9+AQ9+AS9+AU9+AW9</f>
        <v>283067.7900000001</v>
      </c>
      <c r="AN9" s="328">
        <v>36363.644</v>
      </c>
      <c r="AO9" s="328">
        <v>210061.6320000001</v>
      </c>
      <c r="AP9" s="328">
        <v>17842.115000000002</v>
      </c>
      <c r="AQ9" s="328">
        <v>65666.566000000006</v>
      </c>
      <c r="AR9" s="328">
        <v>29.265000000000001</v>
      </c>
      <c r="AS9" s="328">
        <v>2811.8959999999997</v>
      </c>
      <c r="AT9" s="328">
        <v>45.286999999999999</v>
      </c>
      <c r="AU9" s="328">
        <v>185.958</v>
      </c>
      <c r="AV9" s="328">
        <v>1827.5709999999999</v>
      </c>
      <c r="AW9" s="329">
        <v>4341.7379999999994</v>
      </c>
      <c r="AX9" s="326">
        <f>AZ9+BB9+BD9+BF9+BH9</f>
        <v>46480.492000000013</v>
      </c>
      <c r="AY9" s="323">
        <f t="shared" ref="AY9:AY10" si="8">BA9+BC9+BE9+BG9+BI9</f>
        <v>264588.4420000001</v>
      </c>
      <c r="AZ9" s="321">
        <v>35381.851000000017</v>
      </c>
      <c r="BA9" s="321">
        <v>205490.37400000013</v>
      </c>
      <c r="BB9" s="321">
        <v>11066.131000000001</v>
      </c>
      <c r="BC9" s="321">
        <v>58027.144000000008</v>
      </c>
      <c r="BD9" s="321">
        <v>22.275999999999989</v>
      </c>
      <c r="BE9" s="321">
        <v>980.13300000000015</v>
      </c>
      <c r="BF9" s="321">
        <v>9.2379999999999995</v>
      </c>
      <c r="BG9" s="321">
        <v>51.533000000000001</v>
      </c>
      <c r="BH9" s="321">
        <v>0.996</v>
      </c>
      <c r="BI9" s="325">
        <v>39.258000000000003</v>
      </c>
      <c r="BJ9" s="326">
        <f>BL9+BN9+BP9+BR9+BT9</f>
        <v>53558.897340999996</v>
      </c>
      <c r="BK9" s="323">
        <f t="shared" ref="BK9:BK10" si="9">BM9+BO9+BQ9+BS9+BU9</f>
        <v>252290.91199999998</v>
      </c>
      <c r="BL9" s="321">
        <v>40186.015466999997</v>
      </c>
      <c r="BM9" s="321">
        <v>193365.255</v>
      </c>
      <c r="BN9" s="321">
        <v>13355.994868</v>
      </c>
      <c r="BO9" s="321">
        <v>57091.240000000005</v>
      </c>
      <c r="BP9" s="321">
        <v>10.676102999999999</v>
      </c>
      <c r="BQ9" s="321">
        <v>1621.9749999999999</v>
      </c>
      <c r="BR9" s="321">
        <v>4.8955709999999995</v>
      </c>
      <c r="BS9" s="321">
        <v>168.626</v>
      </c>
      <c r="BT9" s="321">
        <v>1.3153319999999997</v>
      </c>
      <c r="BU9" s="327">
        <v>43.816000000000003</v>
      </c>
      <c r="BV9" s="319">
        <f t="shared" ref="BV9:BV35" si="10">BX9+BZ9+CB9+CD9</f>
        <v>50280</v>
      </c>
      <c r="BW9" s="320">
        <f t="shared" ref="BW9:BW35" si="11">BY9+CA9+CC9+CE9</f>
        <v>250784</v>
      </c>
      <c r="BX9" s="321">
        <v>40991</v>
      </c>
      <c r="BY9" s="321">
        <v>184912</v>
      </c>
      <c r="BZ9" s="321">
        <v>9201</v>
      </c>
      <c r="CA9" s="321">
        <v>61041</v>
      </c>
      <c r="CB9" s="321">
        <v>23</v>
      </c>
      <c r="CC9" s="321">
        <v>3912</v>
      </c>
      <c r="CD9" s="321">
        <v>65</v>
      </c>
      <c r="CE9" s="325">
        <v>919</v>
      </c>
      <c r="CF9" s="319">
        <f t="shared" ref="CF9:CF35" si="12">CH9+CJ9+CL9+CN9</f>
        <v>42586.680226000011</v>
      </c>
      <c r="CG9" s="320">
        <f t="shared" ref="CG9:CG35" si="13">CI9+CK9+CM9+CO9</f>
        <v>220468.24200000003</v>
      </c>
      <c r="CH9" s="323">
        <v>35633.096753000005</v>
      </c>
      <c r="CI9" s="323">
        <v>168846.24500000002</v>
      </c>
      <c r="CJ9" s="323">
        <v>6148.7029999999995</v>
      </c>
      <c r="CK9" s="323">
        <v>43933.991000000002</v>
      </c>
      <c r="CL9" s="323">
        <v>26.660387</v>
      </c>
      <c r="CM9" s="323">
        <v>4236.0569999999998</v>
      </c>
      <c r="CN9" s="323">
        <v>778.22008600000015</v>
      </c>
      <c r="CO9" s="324">
        <v>3451.9490000000001</v>
      </c>
      <c r="CP9" s="319">
        <f t="shared" ref="CP9:CP35" si="14">CR9+CT9+CV9+CX9</f>
        <v>42151.220253000007</v>
      </c>
      <c r="CQ9" s="320">
        <f t="shared" ref="CQ9:CQ35" si="15">CS9+CU9+CW9+CY9</f>
        <v>197202.75100000005</v>
      </c>
      <c r="CR9" s="323">
        <v>37462.174521000001</v>
      </c>
      <c r="CS9" s="323">
        <v>162665.01200000005</v>
      </c>
      <c r="CT9" s="323">
        <v>4346.9303</v>
      </c>
      <c r="CU9" s="323">
        <v>29304.031999999999</v>
      </c>
      <c r="CV9" s="323">
        <v>27.320461000000005</v>
      </c>
      <c r="CW9" s="323">
        <v>3046.0360000000001</v>
      </c>
      <c r="CX9" s="323">
        <v>314.79497100000003</v>
      </c>
      <c r="CY9" s="324">
        <v>2187.6709999999998</v>
      </c>
      <c r="CZ9" s="319">
        <f t="shared" ref="CZ9:CZ35" si="16">DB9+DD9+DF9+DH9</f>
        <v>45387.637657999992</v>
      </c>
      <c r="DA9" s="320">
        <f t="shared" ref="DA9:DA35" si="17">DC9+DE9+DG9+DI9</f>
        <v>173956.03500000003</v>
      </c>
      <c r="DB9" s="323">
        <v>32857.264309999999</v>
      </c>
      <c r="DC9" s="323">
        <v>149571.09100000001</v>
      </c>
      <c r="DD9" s="323">
        <v>10163.54711</v>
      </c>
      <c r="DE9" s="323">
        <v>17872.471999999998</v>
      </c>
      <c r="DF9" s="323">
        <v>41.428400999999994</v>
      </c>
      <c r="DG9" s="323">
        <v>2957.7649999999999</v>
      </c>
      <c r="DH9" s="323">
        <v>2325.397837</v>
      </c>
      <c r="DI9" s="324">
        <v>3554.7070000000003</v>
      </c>
      <c r="DJ9" s="319">
        <f t="shared" ref="DJ9:DJ35" si="18">DL9+DN9+DP9+DR9</f>
        <v>41014.556000000004</v>
      </c>
      <c r="DK9" s="320">
        <f t="shared" ref="DK9:DK35" si="19">DM9+DO9+DQ9+DS9</f>
        <v>185878.70799999998</v>
      </c>
      <c r="DL9" s="321">
        <v>35907.523000000001</v>
      </c>
      <c r="DM9" s="321">
        <v>173444.4</v>
      </c>
      <c r="DN9" s="321">
        <v>5041.4449999999997</v>
      </c>
      <c r="DO9" s="321">
        <v>2326.9920000000002</v>
      </c>
      <c r="DP9" s="321">
        <v>19.164999999999999</v>
      </c>
      <c r="DQ9" s="321">
        <v>3762.0389999999998</v>
      </c>
      <c r="DR9" s="320">
        <v>46.423000000000002</v>
      </c>
      <c r="DS9" s="322">
        <v>6345.277</v>
      </c>
      <c r="DT9" s="332">
        <f t="shared" ref="DT9:DT35" si="20">DV9+DX9+DZ9+EB9+ED9</f>
        <v>549339.14147799986</v>
      </c>
      <c r="DU9" s="328">
        <f t="shared" ref="DU9:DU35" si="21">DW9+DY9+EA9+EC9+EE9</f>
        <v>3013323.4870000007</v>
      </c>
      <c r="DV9" s="436">
        <f t="shared" ref="DV9:EA35" si="22">D9+P9+AB9+AN9+AZ9+BL9+BX9+CH9+CR9+DB9+DL9</f>
        <v>421745.83305099997</v>
      </c>
      <c r="DW9" s="436">
        <f t="shared" si="3"/>
        <v>2264378.1700000004</v>
      </c>
      <c r="DX9" s="436">
        <f t="shared" si="3"/>
        <v>117190.71827799999</v>
      </c>
      <c r="DY9" s="436">
        <f t="shared" si="3"/>
        <v>682589.196</v>
      </c>
      <c r="DZ9" s="436">
        <f t="shared" si="3"/>
        <v>265.21335199999999</v>
      </c>
      <c r="EA9" s="436">
        <f t="shared" si="3"/>
        <v>30863.014999999999</v>
      </c>
      <c r="EB9" s="436">
        <f t="shared" ref="EB9:EC35" si="23">BR9+BF9+AT9+AH9+V9+J9</f>
        <v>147.46957099999997</v>
      </c>
      <c r="EC9" s="436">
        <f t="shared" si="23"/>
        <v>1997.693</v>
      </c>
      <c r="ED9" s="436">
        <f t="shared" ref="ED9:EE35" si="24">L9+X9+AJ9+AV9+BH9+BT9+CD9+CN9+CX9+DH9+DR9</f>
        <v>9989.9072260000012</v>
      </c>
      <c r="EE9" s="437">
        <f t="shared" si="24"/>
        <v>33495.413</v>
      </c>
      <c r="EF9" s="124"/>
      <c r="EG9" s="124"/>
      <c r="EH9" s="124"/>
      <c r="EI9" s="124"/>
    </row>
    <row r="10" spans="1:139" s="144" customFormat="1" ht="14.5" customHeight="1" x14ac:dyDescent="0.35">
      <c r="A10" s="318" t="s">
        <v>104</v>
      </c>
      <c r="B10" s="326">
        <f t="shared" si="4"/>
        <v>710859.06799999985</v>
      </c>
      <c r="C10" s="323">
        <f t="shared" ref="C10:C35" si="25">E10+G10+I10+K10+M10</f>
        <v>1318359.6409999998</v>
      </c>
      <c r="D10" s="330">
        <v>245128.31399999998</v>
      </c>
      <c r="E10" s="330">
        <v>853202.20099999965</v>
      </c>
      <c r="F10" s="330">
        <v>455690.38400000002</v>
      </c>
      <c r="G10" s="330">
        <v>424115.68800000002</v>
      </c>
      <c r="H10" s="330">
        <v>59.709999999999994</v>
      </c>
      <c r="I10" s="330">
        <v>15131.893000000004</v>
      </c>
      <c r="J10" s="330">
        <v>125.411</v>
      </c>
      <c r="K10" s="330">
        <v>693.59699999999998</v>
      </c>
      <c r="L10" s="330">
        <v>9855.2489999999998</v>
      </c>
      <c r="M10" s="330">
        <v>25216.261999999992</v>
      </c>
      <c r="N10" s="326">
        <f t="shared" si="5"/>
        <v>832967.41599999974</v>
      </c>
      <c r="O10" s="323">
        <f t="shared" ref="O10:O35" si="26">Q10+S10+U10+W10+Y10</f>
        <v>1276095.4470000009</v>
      </c>
      <c r="P10" s="330">
        <v>272451.72399999964</v>
      </c>
      <c r="Q10" s="330">
        <v>831620.02300000074</v>
      </c>
      <c r="R10" s="330">
        <v>550455.94600000011</v>
      </c>
      <c r="S10" s="330">
        <v>369203.73999999987</v>
      </c>
      <c r="T10" s="330">
        <v>81.267000000000067</v>
      </c>
      <c r="U10" s="330">
        <v>51876.235000000008</v>
      </c>
      <c r="V10" s="330">
        <v>68.768000000000015</v>
      </c>
      <c r="W10" s="330">
        <v>516.42000000000007</v>
      </c>
      <c r="X10" s="330">
        <v>9909.7110000000011</v>
      </c>
      <c r="Y10" s="331">
        <v>22879.029000000013</v>
      </c>
      <c r="Z10" s="326">
        <f t="shared" ref="Z10:Z35" si="27">AB10+AD10+AF10+AH10+AJ10</f>
        <v>811911.84899999993</v>
      </c>
      <c r="AA10" s="323">
        <f t="shared" ref="AA10:AA35" si="28">AC10+AE10+AG10+AI10+AK10</f>
        <v>1216089.5660000001</v>
      </c>
      <c r="AB10" s="328">
        <v>370951.96100000001</v>
      </c>
      <c r="AC10" s="328">
        <v>853253.75100000005</v>
      </c>
      <c r="AD10" s="328">
        <v>428437.53099999996</v>
      </c>
      <c r="AE10" s="328">
        <v>279299.23200000002</v>
      </c>
      <c r="AF10" s="328">
        <v>142.19499999999999</v>
      </c>
      <c r="AG10" s="328">
        <v>59175.24</v>
      </c>
      <c r="AH10" s="328">
        <v>92.452999999999989</v>
      </c>
      <c r="AI10" s="328">
        <v>576.77599999999995</v>
      </c>
      <c r="AJ10" s="328">
        <v>12287.708999999999</v>
      </c>
      <c r="AK10" s="329">
        <v>23784.566999999999</v>
      </c>
      <c r="AL10" s="326">
        <f t="shared" si="6"/>
        <v>657938.73000000021</v>
      </c>
      <c r="AM10" s="323">
        <f t="shared" si="7"/>
        <v>1134739.6259999992</v>
      </c>
      <c r="AN10" s="328">
        <v>295551.47100000002</v>
      </c>
      <c r="AO10" s="328">
        <v>799708.6109999991</v>
      </c>
      <c r="AP10" s="328">
        <v>353318.16500000004</v>
      </c>
      <c r="AQ10" s="328">
        <v>254845.51299999998</v>
      </c>
      <c r="AR10" s="328">
        <v>94.034999999999997</v>
      </c>
      <c r="AS10" s="328">
        <v>53205.903999999995</v>
      </c>
      <c r="AT10" s="328">
        <v>275.56</v>
      </c>
      <c r="AU10" s="328">
        <v>1743.672</v>
      </c>
      <c r="AV10" s="328">
        <v>8699.4990000000107</v>
      </c>
      <c r="AW10" s="329">
        <v>25235.926000000003</v>
      </c>
      <c r="AX10" s="326">
        <f t="shared" ref="AX10" si="29">AZ10+BB10+BD10+BF10+BH10</f>
        <v>877126.36899999948</v>
      </c>
      <c r="AY10" s="323">
        <f t="shared" si="8"/>
        <v>1275956.0389999996</v>
      </c>
      <c r="AZ10" s="321">
        <v>317036.82599999959</v>
      </c>
      <c r="BA10" s="321">
        <v>858009.86099999934</v>
      </c>
      <c r="BB10" s="321">
        <v>559834.71699999995</v>
      </c>
      <c r="BC10" s="321">
        <v>345905.005</v>
      </c>
      <c r="BD10" s="321">
        <v>129.74400000000009</v>
      </c>
      <c r="BE10" s="321">
        <v>71090.917999999991</v>
      </c>
      <c r="BF10" s="321">
        <v>83.106999999999999</v>
      </c>
      <c r="BG10" s="321">
        <v>592.04300000000001</v>
      </c>
      <c r="BH10" s="321">
        <v>41.974999999999994</v>
      </c>
      <c r="BI10" s="325">
        <v>358.21200000000005</v>
      </c>
      <c r="BJ10" s="326">
        <f t="shared" ref="BJ10" si="30">BL10+BN10+BP10+BR10+BT10</f>
        <v>636586.28335799987</v>
      </c>
      <c r="BK10" s="323">
        <f t="shared" si="9"/>
        <v>1309884.8049999992</v>
      </c>
      <c r="BL10" s="321">
        <v>283464.65625599975</v>
      </c>
      <c r="BM10" s="321">
        <v>866393.01999999909</v>
      </c>
      <c r="BN10" s="321">
        <v>352832.80962300004</v>
      </c>
      <c r="BO10" s="321">
        <v>227018.15899999999</v>
      </c>
      <c r="BP10" s="321">
        <v>42.911515999999999</v>
      </c>
      <c r="BQ10" s="321">
        <v>215061.61700000003</v>
      </c>
      <c r="BR10" s="321">
        <v>35.974243999999999</v>
      </c>
      <c r="BS10" s="321">
        <v>416.012</v>
      </c>
      <c r="BT10" s="321">
        <v>209.93171900000002</v>
      </c>
      <c r="BU10" s="327">
        <v>995.99699999999996</v>
      </c>
      <c r="BV10" s="319">
        <f t="shared" si="10"/>
        <v>533215</v>
      </c>
      <c r="BW10" s="320">
        <f t="shared" si="11"/>
        <v>1393151</v>
      </c>
      <c r="BX10" s="321">
        <v>269573</v>
      </c>
      <c r="BY10" s="321">
        <v>858570</v>
      </c>
      <c r="BZ10" s="321">
        <v>263145</v>
      </c>
      <c r="CA10" s="321">
        <v>152370</v>
      </c>
      <c r="CB10" s="321">
        <v>46</v>
      </c>
      <c r="CC10" s="321">
        <v>380485</v>
      </c>
      <c r="CD10" s="321">
        <v>451</v>
      </c>
      <c r="CE10" s="325">
        <v>1726</v>
      </c>
      <c r="CF10" s="319">
        <f t="shared" si="12"/>
        <v>540930.78974899987</v>
      </c>
      <c r="CG10" s="320">
        <f t="shared" si="13"/>
        <v>1296426.7509999999</v>
      </c>
      <c r="CH10" s="323">
        <v>297095.32333299983</v>
      </c>
      <c r="CI10" s="323">
        <v>854068.27499999991</v>
      </c>
      <c r="CJ10" s="323">
        <v>231216.254889</v>
      </c>
      <c r="CK10" s="323">
        <v>164731.601</v>
      </c>
      <c r="CL10" s="323">
        <v>93.055239</v>
      </c>
      <c r="CM10" s="323">
        <v>260143.508</v>
      </c>
      <c r="CN10" s="323">
        <v>12526.156288000004</v>
      </c>
      <c r="CO10" s="324">
        <v>17483.367000000002</v>
      </c>
      <c r="CP10" s="319">
        <f t="shared" si="14"/>
        <v>375567.18186299986</v>
      </c>
      <c r="CQ10" s="320">
        <f t="shared" si="15"/>
        <v>888440.05299999984</v>
      </c>
      <c r="CR10" s="323">
        <v>221515.96005799979</v>
      </c>
      <c r="CS10" s="323">
        <v>673405.59399999992</v>
      </c>
      <c r="CT10" s="323">
        <v>150568.75308700002</v>
      </c>
      <c r="CU10" s="323">
        <v>106583.72200000001</v>
      </c>
      <c r="CV10" s="323">
        <v>60.087171999999995</v>
      </c>
      <c r="CW10" s="323">
        <v>98149.96</v>
      </c>
      <c r="CX10" s="323">
        <v>3422.3815460000001</v>
      </c>
      <c r="CY10" s="324">
        <v>10300.776999999989</v>
      </c>
      <c r="CZ10" s="319">
        <f t="shared" si="16"/>
        <v>408490.54326800001</v>
      </c>
      <c r="DA10" s="320">
        <f t="shared" si="17"/>
        <v>724026.83100000012</v>
      </c>
      <c r="DB10" s="323">
        <v>207920.296775</v>
      </c>
      <c r="DC10" s="323">
        <v>570426.34600000014</v>
      </c>
      <c r="DD10" s="323">
        <v>194529.59904</v>
      </c>
      <c r="DE10" s="323">
        <v>101498.421</v>
      </c>
      <c r="DF10" s="323">
        <v>106.60303300000001</v>
      </c>
      <c r="DG10" s="323">
        <v>37527.278000000006</v>
      </c>
      <c r="DH10" s="323">
        <v>5934.0444200000002</v>
      </c>
      <c r="DI10" s="324">
        <v>14574.786000000002</v>
      </c>
      <c r="DJ10" s="319">
        <f t="shared" si="18"/>
        <v>452627.33999999991</v>
      </c>
      <c r="DK10" s="320">
        <f t="shared" si="19"/>
        <v>908228.07499999995</v>
      </c>
      <c r="DL10" s="321">
        <v>226745.57799999992</v>
      </c>
      <c r="DM10" s="321">
        <v>656987.39099999995</v>
      </c>
      <c r="DN10" s="321">
        <v>225615.88900000002</v>
      </c>
      <c r="DO10" s="321">
        <v>218588.46399999998</v>
      </c>
      <c r="DP10" s="321">
        <v>136.74</v>
      </c>
      <c r="DQ10" s="321">
        <v>6231.8840000000009</v>
      </c>
      <c r="DR10" s="320">
        <v>129.13299999999998</v>
      </c>
      <c r="DS10" s="322">
        <v>26420.335999999996</v>
      </c>
      <c r="DT10" s="332">
        <f t="shared" si="20"/>
        <v>6838220.5702379989</v>
      </c>
      <c r="DU10" s="328">
        <f t="shared" si="21"/>
        <v>12741397.833999999</v>
      </c>
      <c r="DV10" s="436">
        <f t="shared" si="22"/>
        <v>3007435.1104219989</v>
      </c>
      <c r="DW10" s="436">
        <f t="shared" si="3"/>
        <v>8675645.0729999989</v>
      </c>
      <c r="DX10" s="436">
        <f t="shared" si="3"/>
        <v>3765645.0486389999</v>
      </c>
      <c r="DY10" s="436">
        <f t="shared" si="3"/>
        <v>2644159.5449999999</v>
      </c>
      <c r="DZ10" s="436">
        <f t="shared" si="3"/>
        <v>992.34796000000006</v>
      </c>
      <c r="EA10" s="436">
        <f t="shared" si="3"/>
        <v>1248079.4369999999</v>
      </c>
      <c r="EB10" s="436">
        <f t="shared" si="23"/>
        <v>681.27324399999998</v>
      </c>
      <c r="EC10" s="436">
        <f t="shared" si="23"/>
        <v>4538.5199999999995</v>
      </c>
      <c r="ED10" s="436">
        <f t="shared" si="24"/>
        <v>63466.789973000006</v>
      </c>
      <c r="EE10" s="437">
        <f t="shared" si="24"/>
        <v>168975.25900000002</v>
      </c>
      <c r="EF10" s="124"/>
      <c r="EG10" s="124"/>
      <c r="EH10" s="124"/>
      <c r="EI10" s="124"/>
    </row>
    <row r="11" spans="1:139" s="144" customFormat="1" ht="14.5" customHeight="1" x14ac:dyDescent="0.35">
      <c r="A11" s="318" t="s">
        <v>105</v>
      </c>
      <c r="B11" s="326">
        <f t="shared" si="4"/>
        <v>47864.316999999988</v>
      </c>
      <c r="C11" s="323">
        <f t="shared" si="25"/>
        <v>106536.73900000003</v>
      </c>
      <c r="D11" s="330">
        <v>12288.081999999997</v>
      </c>
      <c r="E11" s="330">
        <v>63709.629000000015</v>
      </c>
      <c r="F11" s="330">
        <v>35365.813999999998</v>
      </c>
      <c r="G11" s="330">
        <v>39805.989000000001</v>
      </c>
      <c r="H11" s="330">
        <v>16.714999999999996</v>
      </c>
      <c r="I11" s="330">
        <v>1699.5920000000003</v>
      </c>
      <c r="J11" s="330">
        <v>0.152</v>
      </c>
      <c r="K11" s="330">
        <v>16.815999999999999</v>
      </c>
      <c r="L11" s="330">
        <v>193.554</v>
      </c>
      <c r="M11" s="330">
        <v>1304.713</v>
      </c>
      <c r="N11" s="326">
        <f t="shared" si="5"/>
        <v>18370.355999999992</v>
      </c>
      <c r="O11" s="323">
        <f t="shared" si="26"/>
        <v>78914.064000000028</v>
      </c>
      <c r="P11" s="330">
        <v>7938.1319999999932</v>
      </c>
      <c r="Q11" s="330">
        <v>64840.841000000029</v>
      </c>
      <c r="R11" s="330">
        <v>9763.9510000000009</v>
      </c>
      <c r="S11" s="330">
        <v>10891.007</v>
      </c>
      <c r="T11" s="330">
        <v>10.225</v>
      </c>
      <c r="U11" s="330">
        <v>928.56399999999985</v>
      </c>
      <c r="V11" s="330">
        <v>431.85400000000004</v>
      </c>
      <c r="W11" s="330">
        <v>464.72399999999999</v>
      </c>
      <c r="X11" s="330">
        <v>226.19400000000002</v>
      </c>
      <c r="Y11" s="331">
        <v>1788.9280000000006</v>
      </c>
      <c r="Z11" s="326">
        <f t="shared" si="27"/>
        <v>34138.652999999998</v>
      </c>
      <c r="AA11" s="323">
        <f t="shared" si="28"/>
        <v>75066.887000000002</v>
      </c>
      <c r="AB11" s="328">
        <v>9828.4709999999995</v>
      </c>
      <c r="AC11" s="328">
        <v>51839.709000000003</v>
      </c>
      <c r="AD11" s="328">
        <v>24033.733999999997</v>
      </c>
      <c r="AE11" s="328">
        <v>20344.77</v>
      </c>
      <c r="AF11" s="328">
        <v>12.311000000000002</v>
      </c>
      <c r="AG11" s="328">
        <v>1614.7560000000001</v>
      </c>
      <c r="AH11" s="334">
        <v>1.2430000000000001</v>
      </c>
      <c r="AI11" s="334">
        <v>11.664</v>
      </c>
      <c r="AJ11" s="328">
        <v>262.89400000000001</v>
      </c>
      <c r="AK11" s="329">
        <v>1255.9879999999998</v>
      </c>
      <c r="AL11" s="326">
        <f t="shared" si="6"/>
        <v>37530.668999999994</v>
      </c>
      <c r="AM11" s="323">
        <f t="shared" si="7"/>
        <v>75877.784999999989</v>
      </c>
      <c r="AN11" s="328">
        <v>6027.04</v>
      </c>
      <c r="AO11" s="328">
        <v>41863.481999999996</v>
      </c>
      <c r="AP11" s="328">
        <v>31296.653000000002</v>
      </c>
      <c r="AQ11" s="328">
        <v>31978.820999999996</v>
      </c>
      <c r="AR11" s="328">
        <v>8.9049999999999994</v>
      </c>
      <c r="AS11" s="328">
        <v>949.72399999999993</v>
      </c>
      <c r="AT11" s="334">
        <v>1.5980000000000001</v>
      </c>
      <c r="AU11" s="334">
        <v>4.03</v>
      </c>
      <c r="AV11" s="328">
        <v>196.47300000000001</v>
      </c>
      <c r="AW11" s="329">
        <v>1081.7280000000001</v>
      </c>
      <c r="AX11" s="326">
        <f>AZ11+BB11+BD11+BF11+BH11</f>
        <v>27561.254000000001</v>
      </c>
      <c r="AY11" s="323">
        <f>BA11+BC11+BE11+BG11+BI11</f>
        <v>64800.772000000004</v>
      </c>
      <c r="AZ11" s="321">
        <v>5384.9669999999996</v>
      </c>
      <c r="BA11" s="321">
        <v>39017.138000000006</v>
      </c>
      <c r="BB11" s="321">
        <v>22166.071</v>
      </c>
      <c r="BC11" s="321">
        <v>24801.561999999998</v>
      </c>
      <c r="BD11" s="321">
        <v>9.2859999999999978</v>
      </c>
      <c r="BE11" s="321">
        <v>881.15299999999979</v>
      </c>
      <c r="BF11" s="321"/>
      <c r="BG11" s="321">
        <v>2.4609999999999999</v>
      </c>
      <c r="BH11" s="333">
        <v>0.93</v>
      </c>
      <c r="BI11" s="325">
        <v>98.458000000000013</v>
      </c>
      <c r="BJ11" s="326">
        <f>BL11+BN11+BP11+BR11+BT11</f>
        <v>25711.830007999997</v>
      </c>
      <c r="BK11" s="323">
        <f>BM11+BO11+BQ11+BS11+BU11</f>
        <v>54513.945999999996</v>
      </c>
      <c r="BL11" s="321">
        <v>3396.525799</v>
      </c>
      <c r="BM11" s="321">
        <v>26205.280000000002</v>
      </c>
      <c r="BN11" s="321">
        <v>22267.260900000001</v>
      </c>
      <c r="BO11" s="321">
        <v>26908.798999999999</v>
      </c>
      <c r="BP11" s="321">
        <v>14.123308999999999</v>
      </c>
      <c r="BQ11" s="321">
        <v>1093.579</v>
      </c>
      <c r="BR11" s="321">
        <v>33.92</v>
      </c>
      <c r="BS11" s="321">
        <v>276.31800000000004</v>
      </c>
      <c r="BT11" s="333"/>
      <c r="BU11" s="327">
        <v>29.97</v>
      </c>
      <c r="BV11" s="319">
        <f t="shared" si="10"/>
        <v>35544</v>
      </c>
      <c r="BW11" s="320">
        <f t="shared" si="11"/>
        <v>66296</v>
      </c>
      <c r="BX11" s="321">
        <v>4188</v>
      </c>
      <c r="BY11" s="321">
        <v>28193</v>
      </c>
      <c r="BZ11" s="321">
        <v>31327</v>
      </c>
      <c r="CA11" s="321">
        <v>37175</v>
      </c>
      <c r="CB11" s="321">
        <v>9</v>
      </c>
      <c r="CC11" s="321">
        <v>846</v>
      </c>
      <c r="CD11" s="321">
        <v>20</v>
      </c>
      <c r="CE11" s="325">
        <v>82</v>
      </c>
      <c r="CF11" s="319">
        <f t="shared" si="12"/>
        <v>28873.564650999997</v>
      </c>
      <c r="CG11" s="320">
        <f t="shared" si="13"/>
        <v>50950.277000000002</v>
      </c>
      <c r="CH11" s="323">
        <v>4020.7709989999998</v>
      </c>
      <c r="CI11" s="323">
        <v>16142.802000000001</v>
      </c>
      <c r="CJ11" s="323">
        <v>24478.977015999997</v>
      </c>
      <c r="CK11" s="323">
        <v>32994.417000000001</v>
      </c>
      <c r="CL11" s="323">
        <v>7.5807780000000005</v>
      </c>
      <c r="CM11" s="323">
        <v>981.43500000000006</v>
      </c>
      <c r="CN11" s="323">
        <v>366.23585800000001</v>
      </c>
      <c r="CO11" s="324">
        <v>831.62300000000005</v>
      </c>
      <c r="CP11" s="319">
        <f t="shared" si="14"/>
        <v>45657.070219999987</v>
      </c>
      <c r="CQ11" s="320">
        <f t="shared" si="15"/>
        <v>61354.026000000013</v>
      </c>
      <c r="CR11" s="323">
        <v>7513.149821</v>
      </c>
      <c r="CS11" s="323">
        <v>13622.98700000001</v>
      </c>
      <c r="CT11" s="323">
        <v>38089.196272999994</v>
      </c>
      <c r="CU11" s="323">
        <v>46581.460000000006</v>
      </c>
      <c r="CV11" s="323">
        <v>4.4748239999999999</v>
      </c>
      <c r="CW11" s="323">
        <v>791.69900000000007</v>
      </c>
      <c r="CX11" s="323">
        <v>50.249302</v>
      </c>
      <c r="CY11" s="324">
        <v>357.88</v>
      </c>
      <c r="CZ11" s="319">
        <f t="shared" si="16"/>
        <v>4173.8344640000005</v>
      </c>
      <c r="DA11" s="320">
        <f t="shared" si="17"/>
        <v>16263.045999999998</v>
      </c>
      <c r="DB11" s="323">
        <v>2362.1797440000005</v>
      </c>
      <c r="DC11" s="323">
        <v>11398.21</v>
      </c>
      <c r="DD11" s="323">
        <v>1758.8744200000001</v>
      </c>
      <c r="DE11" s="323">
        <v>3800.9540000000002</v>
      </c>
      <c r="DF11" s="323">
        <v>17.901760000000003</v>
      </c>
      <c r="DG11" s="323">
        <v>637.55099999999993</v>
      </c>
      <c r="DH11" s="323">
        <v>34.878540000000001</v>
      </c>
      <c r="DI11" s="324">
        <v>426.33100000000002</v>
      </c>
      <c r="DJ11" s="319">
        <f t="shared" si="18"/>
        <v>9932.241</v>
      </c>
      <c r="DK11" s="320">
        <f t="shared" si="19"/>
        <v>25952.653000000002</v>
      </c>
      <c r="DL11" s="321">
        <v>7853.75</v>
      </c>
      <c r="DM11" s="321">
        <v>20741.436000000002</v>
      </c>
      <c r="DN11" s="321">
        <v>2052.8540000000003</v>
      </c>
      <c r="DO11" s="321">
        <v>2586.1030000000001</v>
      </c>
      <c r="DP11" s="321">
        <v>3.4140000000000001</v>
      </c>
      <c r="DQ11" s="321">
        <v>552.05599999999993</v>
      </c>
      <c r="DR11" s="320">
        <v>22.222999999999999</v>
      </c>
      <c r="DS11" s="322">
        <v>2073.058</v>
      </c>
      <c r="DT11" s="332">
        <f t="shared" si="20"/>
        <v>315357.78934299998</v>
      </c>
      <c r="DU11" s="328">
        <f t="shared" si="21"/>
        <v>676526.1950000003</v>
      </c>
      <c r="DV11" s="436">
        <f t="shared" si="22"/>
        <v>70801.068362999998</v>
      </c>
      <c r="DW11" s="436">
        <f t="shared" si="3"/>
        <v>377574.51400000014</v>
      </c>
      <c r="DX11" s="436">
        <f t="shared" si="3"/>
        <v>242600.38560899999</v>
      </c>
      <c r="DY11" s="436">
        <f t="shared" si="3"/>
        <v>277868.88200000004</v>
      </c>
      <c r="DZ11" s="436">
        <f t="shared" si="3"/>
        <v>113.93667099999998</v>
      </c>
      <c r="EA11" s="436">
        <f t="shared" si="3"/>
        <v>10976.109</v>
      </c>
      <c r="EB11" s="436">
        <f t="shared" si="23"/>
        <v>468.76700000000005</v>
      </c>
      <c r="EC11" s="436">
        <f t="shared" si="23"/>
        <v>776.01300000000003</v>
      </c>
      <c r="ED11" s="436">
        <f t="shared" si="24"/>
        <v>1373.6316999999999</v>
      </c>
      <c r="EE11" s="437">
        <f t="shared" si="24"/>
        <v>9330.6770000000015</v>
      </c>
      <c r="EF11" s="124"/>
      <c r="EG11" s="124"/>
      <c r="EH11" s="124"/>
      <c r="EI11" s="124"/>
    </row>
    <row r="12" spans="1:139" s="144" customFormat="1" ht="14.5" customHeight="1" x14ac:dyDescent="0.35">
      <c r="A12" s="318" t="s">
        <v>215</v>
      </c>
      <c r="B12" s="326">
        <f t="shared" si="4"/>
        <v>74950.955999999991</v>
      </c>
      <c r="C12" s="323">
        <f t="shared" si="25"/>
        <v>354335.152</v>
      </c>
      <c r="D12" s="330">
        <v>69030.248999999996</v>
      </c>
      <c r="E12" s="330">
        <v>309155.908</v>
      </c>
      <c r="F12" s="330">
        <v>4742.3890000000001</v>
      </c>
      <c r="G12" s="330">
        <v>35665.457000000002</v>
      </c>
      <c r="H12" s="330">
        <v>26.972999999999999</v>
      </c>
      <c r="I12" s="330">
        <v>3851.1480000000001</v>
      </c>
      <c r="J12" s="330">
        <v>71.334999999999994</v>
      </c>
      <c r="K12" s="330">
        <v>1777.7149999999999</v>
      </c>
      <c r="L12" s="330">
        <v>1080.0100000000002</v>
      </c>
      <c r="M12" s="330">
        <v>3884.9240000000013</v>
      </c>
      <c r="N12" s="326">
        <f t="shared" si="5"/>
        <v>67798.153000000035</v>
      </c>
      <c r="O12" s="323">
        <f t="shared" si="26"/>
        <v>340689.98900000023</v>
      </c>
      <c r="P12" s="330">
        <v>64143.106000000029</v>
      </c>
      <c r="Q12" s="330">
        <v>322808.85200000025</v>
      </c>
      <c r="R12" s="330">
        <v>2926.4819999999995</v>
      </c>
      <c r="S12" s="330">
        <v>12062.005999999999</v>
      </c>
      <c r="T12" s="330">
        <v>32.879000000000005</v>
      </c>
      <c r="U12" s="330">
        <v>3115.7989999999995</v>
      </c>
      <c r="V12" s="330">
        <v>9.2080000000000002</v>
      </c>
      <c r="W12" s="330">
        <v>28.999000000000002</v>
      </c>
      <c r="X12" s="330">
        <v>686.47800000000029</v>
      </c>
      <c r="Y12" s="331">
        <v>2674.3329999999974</v>
      </c>
      <c r="Z12" s="326">
        <f t="shared" si="27"/>
        <v>61205.103999999999</v>
      </c>
      <c r="AA12" s="323">
        <f t="shared" si="28"/>
        <v>293550.17099999997</v>
      </c>
      <c r="AB12" s="328">
        <v>58830.082000000002</v>
      </c>
      <c r="AC12" s="328">
        <v>285835.90399999998</v>
      </c>
      <c r="AD12" s="328">
        <v>1800.9560000000001</v>
      </c>
      <c r="AE12" s="328">
        <v>1930.002</v>
      </c>
      <c r="AF12" s="328">
        <v>25.023</v>
      </c>
      <c r="AG12" s="328">
        <v>3198.069</v>
      </c>
      <c r="AH12" s="328">
        <v>2.8460000000000001</v>
      </c>
      <c r="AI12" s="328">
        <v>21.917000000000002</v>
      </c>
      <c r="AJ12" s="328">
        <v>546.19699999999989</v>
      </c>
      <c r="AK12" s="329">
        <v>2564.279</v>
      </c>
      <c r="AL12" s="326">
        <f t="shared" si="6"/>
        <v>60389.284999999982</v>
      </c>
      <c r="AM12" s="323">
        <f t="shared" si="7"/>
        <v>313806.02499999991</v>
      </c>
      <c r="AN12" s="328">
        <v>58160.05999999999</v>
      </c>
      <c r="AO12" s="328">
        <v>299048.93099999992</v>
      </c>
      <c r="AP12" s="328">
        <v>963.34199999999998</v>
      </c>
      <c r="AQ12" s="328">
        <v>1255.6569999999999</v>
      </c>
      <c r="AR12" s="328">
        <v>34.485999999999997</v>
      </c>
      <c r="AS12" s="328">
        <v>5030.0989999999993</v>
      </c>
      <c r="AT12" s="328">
        <v>503.75199999999995</v>
      </c>
      <c r="AU12" s="328">
        <v>405.05400000000003</v>
      </c>
      <c r="AV12" s="328">
        <v>727.6450000000001</v>
      </c>
      <c r="AW12" s="329">
        <v>8066.2840000000106</v>
      </c>
      <c r="AX12" s="326">
        <f t="shared" ref="AX12:AX35" si="31">AZ12+BB12+BD12+BF12+BH12</f>
        <v>52059.069000000047</v>
      </c>
      <c r="AY12" s="323">
        <f t="shared" ref="AY12:AY35" si="32">BA12+BC12+BE12+BG12+BI12</f>
        <v>316928.97900000017</v>
      </c>
      <c r="AZ12" s="321">
        <v>50454.483000000044</v>
      </c>
      <c r="BA12" s="321">
        <v>312245.11800000013</v>
      </c>
      <c r="BB12" s="321">
        <v>228.74600000000004</v>
      </c>
      <c r="BC12" s="321">
        <v>401.291</v>
      </c>
      <c r="BD12" s="321">
        <v>17.524999999999995</v>
      </c>
      <c r="BE12" s="321">
        <v>2618.7909999999997</v>
      </c>
      <c r="BF12" s="321">
        <v>1358.3149999999998</v>
      </c>
      <c r="BG12" s="321">
        <v>1660.0810000000001</v>
      </c>
      <c r="BH12" s="333"/>
      <c r="BI12" s="325">
        <v>3.6979999999999995</v>
      </c>
      <c r="BJ12" s="326">
        <f t="shared" ref="BJ12:BJ35" si="33">BL12+BN12+BP12+BR12+BT12</f>
        <v>47732.983887999988</v>
      </c>
      <c r="BK12" s="323">
        <f t="shared" ref="BK12:BK35" si="34">BM12+BO12+BQ12+BS12+BU12</f>
        <v>283168.576</v>
      </c>
      <c r="BL12" s="321">
        <v>44372.441651999987</v>
      </c>
      <c r="BM12" s="321">
        <v>277980.67800000001</v>
      </c>
      <c r="BN12" s="321">
        <v>3252.5508530000002</v>
      </c>
      <c r="BO12" s="321">
        <v>2327.92</v>
      </c>
      <c r="BP12" s="321">
        <v>15.717416</v>
      </c>
      <c r="BQ12" s="321">
        <v>2325.453</v>
      </c>
      <c r="BR12" s="321">
        <v>92.273966999999999</v>
      </c>
      <c r="BS12" s="321">
        <v>351.33600000000001</v>
      </c>
      <c r="BT12" s="333"/>
      <c r="BU12" s="327">
        <v>183.18900000000002</v>
      </c>
      <c r="BV12" s="319">
        <f t="shared" si="10"/>
        <v>48755</v>
      </c>
      <c r="BW12" s="320">
        <f t="shared" si="11"/>
        <v>323537</v>
      </c>
      <c r="BX12" s="321">
        <v>45862</v>
      </c>
      <c r="BY12" s="321">
        <v>313910</v>
      </c>
      <c r="BZ12" s="321">
        <v>2864</v>
      </c>
      <c r="CA12" s="321">
        <v>1836</v>
      </c>
      <c r="CB12" s="321">
        <v>18</v>
      </c>
      <c r="CC12" s="321">
        <v>7440</v>
      </c>
      <c r="CD12" s="321">
        <v>11</v>
      </c>
      <c r="CE12" s="325">
        <v>351</v>
      </c>
      <c r="CF12" s="319">
        <f t="shared" si="12"/>
        <v>41083.486924999997</v>
      </c>
      <c r="CG12" s="320">
        <f t="shared" si="13"/>
        <v>274260.22400000005</v>
      </c>
      <c r="CH12" s="323">
        <v>39261.460256999999</v>
      </c>
      <c r="CI12" s="323">
        <v>267939.64900000003</v>
      </c>
      <c r="CJ12" s="323">
        <v>1649.7584129999998</v>
      </c>
      <c r="CK12" s="323">
        <v>1150.1510000000001</v>
      </c>
      <c r="CL12" s="323">
        <v>22.332847000000001</v>
      </c>
      <c r="CM12" s="323">
        <v>4183.2629999999999</v>
      </c>
      <c r="CN12" s="323">
        <v>149.93540800000002</v>
      </c>
      <c r="CO12" s="324">
        <v>987.16100000000006</v>
      </c>
      <c r="CP12" s="319">
        <f t="shared" si="14"/>
        <v>28144.841582000001</v>
      </c>
      <c r="CQ12" s="320">
        <f t="shared" si="15"/>
        <v>189764.75599999988</v>
      </c>
      <c r="CR12" s="323">
        <v>26166.983511999999</v>
      </c>
      <c r="CS12" s="323">
        <v>182110.4579999999</v>
      </c>
      <c r="CT12" s="323">
        <v>1590.7412399999998</v>
      </c>
      <c r="CU12" s="323">
        <v>4549.473</v>
      </c>
      <c r="CV12" s="323">
        <v>12.479972</v>
      </c>
      <c r="CW12" s="323">
        <v>2286.7339999999995</v>
      </c>
      <c r="CX12" s="323">
        <v>374.63685800000002</v>
      </c>
      <c r="CY12" s="324">
        <v>818.09100000000001</v>
      </c>
      <c r="CZ12" s="319">
        <f t="shared" si="16"/>
        <v>73696.433579000019</v>
      </c>
      <c r="DA12" s="320">
        <f t="shared" si="17"/>
        <v>166610.74999999991</v>
      </c>
      <c r="DB12" s="323">
        <v>67416.202142000024</v>
      </c>
      <c r="DC12" s="323">
        <v>156509.6749999999</v>
      </c>
      <c r="DD12" s="323">
        <v>5703.8649999999998</v>
      </c>
      <c r="DE12" s="323">
        <v>7099.2640000000001</v>
      </c>
      <c r="DF12" s="323">
        <v>38.926139999999997</v>
      </c>
      <c r="DG12" s="323">
        <v>1072.9019999999998</v>
      </c>
      <c r="DH12" s="323">
        <v>537.44029699999999</v>
      </c>
      <c r="DI12" s="324">
        <v>1928.9090000000001</v>
      </c>
      <c r="DJ12" s="319">
        <f t="shared" si="18"/>
        <v>41561.731999999996</v>
      </c>
      <c r="DK12" s="320">
        <f t="shared" si="19"/>
        <v>191388.12700000001</v>
      </c>
      <c r="DL12" s="321">
        <v>37141.382999999994</v>
      </c>
      <c r="DM12" s="321">
        <v>183952.57700000002</v>
      </c>
      <c r="DN12" s="321">
        <v>4401.5210000000006</v>
      </c>
      <c r="DO12" s="321">
        <v>2332.826</v>
      </c>
      <c r="DP12" s="321">
        <v>11.978999999999999</v>
      </c>
      <c r="DQ12" s="321">
        <v>2971.31</v>
      </c>
      <c r="DR12" s="320">
        <v>6.8490000000000002</v>
      </c>
      <c r="DS12" s="322">
        <v>2131.4140000000002</v>
      </c>
      <c r="DT12" s="332">
        <f t="shared" si="20"/>
        <v>597377.04497400019</v>
      </c>
      <c r="DU12" s="328">
        <f t="shared" si="21"/>
        <v>3048039.7490000008</v>
      </c>
      <c r="DV12" s="436">
        <f t="shared" si="22"/>
        <v>560838.45056300017</v>
      </c>
      <c r="DW12" s="436">
        <f t="shared" si="3"/>
        <v>2911497.7500000009</v>
      </c>
      <c r="DX12" s="436">
        <f t="shared" si="3"/>
        <v>30124.351505999999</v>
      </c>
      <c r="DY12" s="436">
        <f t="shared" si="3"/>
        <v>70610.046999999991</v>
      </c>
      <c r="DZ12" s="436">
        <f t="shared" si="3"/>
        <v>256.32137499999999</v>
      </c>
      <c r="EA12" s="436">
        <f t="shared" si="3"/>
        <v>38093.567999999999</v>
      </c>
      <c r="EB12" s="436">
        <f t="shared" si="23"/>
        <v>2037.729967</v>
      </c>
      <c r="EC12" s="436">
        <f t="shared" si="23"/>
        <v>4245.1019999999999</v>
      </c>
      <c r="ED12" s="436">
        <f t="shared" si="24"/>
        <v>4120.1915630000003</v>
      </c>
      <c r="EE12" s="437">
        <f t="shared" si="24"/>
        <v>23593.282000000007</v>
      </c>
      <c r="EF12" s="124"/>
      <c r="EG12" s="124"/>
      <c r="EH12" s="124"/>
      <c r="EI12" s="124"/>
    </row>
    <row r="13" spans="1:139" s="144" customFormat="1" ht="14.5" customHeight="1" x14ac:dyDescent="0.35">
      <c r="A13" s="318" t="s">
        <v>106</v>
      </c>
      <c r="B13" s="326">
        <f t="shared" si="4"/>
        <v>34948.842000000004</v>
      </c>
      <c r="C13" s="323">
        <f t="shared" si="25"/>
        <v>53625.789000000019</v>
      </c>
      <c r="D13" s="330">
        <v>25752.197</v>
      </c>
      <c r="E13" s="330">
        <v>30671.429000000007</v>
      </c>
      <c r="F13" s="330">
        <v>8760.9340000000029</v>
      </c>
      <c r="G13" s="330">
        <v>19956.904000000002</v>
      </c>
      <c r="H13" s="330">
        <v>40.063000000000002</v>
      </c>
      <c r="I13" s="330">
        <v>1648.2619999999997</v>
      </c>
      <c r="J13" s="330">
        <v>1.617</v>
      </c>
      <c r="K13" s="330">
        <v>19.277000000000001</v>
      </c>
      <c r="L13" s="330">
        <v>394.03100000000006</v>
      </c>
      <c r="M13" s="330">
        <v>1329.9169999999999</v>
      </c>
      <c r="N13" s="326">
        <f t="shared" si="5"/>
        <v>40507.684000000023</v>
      </c>
      <c r="O13" s="323">
        <f t="shared" si="26"/>
        <v>44194.63100000003</v>
      </c>
      <c r="P13" s="330">
        <v>32296.11100000003</v>
      </c>
      <c r="Q13" s="330">
        <v>30474.962000000029</v>
      </c>
      <c r="R13" s="330">
        <v>7612.5189999999993</v>
      </c>
      <c r="S13" s="330">
        <v>10430.696000000002</v>
      </c>
      <c r="T13" s="330">
        <v>36.903999999999996</v>
      </c>
      <c r="U13" s="330">
        <v>1779.6859999999997</v>
      </c>
      <c r="V13" s="330">
        <v>1.7910000000000001</v>
      </c>
      <c r="W13" s="330">
        <v>18.913</v>
      </c>
      <c r="X13" s="330">
        <v>560.3589999999997</v>
      </c>
      <c r="Y13" s="331">
        <v>1490.3739999999991</v>
      </c>
      <c r="Z13" s="326">
        <f t="shared" si="27"/>
        <v>37104.063000000009</v>
      </c>
      <c r="AA13" s="323">
        <f t="shared" si="28"/>
        <v>37278.135999999999</v>
      </c>
      <c r="AB13" s="328">
        <v>28951.294000000002</v>
      </c>
      <c r="AC13" s="328">
        <v>24659.823</v>
      </c>
      <c r="AD13" s="328">
        <v>7507.1839999999993</v>
      </c>
      <c r="AE13" s="328">
        <v>8078.857</v>
      </c>
      <c r="AF13" s="334">
        <v>67.819999999999993</v>
      </c>
      <c r="AG13" s="328">
        <v>3537.4859999999999</v>
      </c>
      <c r="AH13" s="328">
        <v>3.1070000000000002</v>
      </c>
      <c r="AI13" s="328">
        <v>22.920999999999999</v>
      </c>
      <c r="AJ13" s="328">
        <v>574.65800000000002</v>
      </c>
      <c r="AK13" s="329">
        <v>979.04899999999998</v>
      </c>
      <c r="AL13" s="326">
        <f t="shared" si="6"/>
        <v>7982.1599999999989</v>
      </c>
      <c r="AM13" s="323">
        <f t="shared" si="7"/>
        <v>16421.932000000001</v>
      </c>
      <c r="AN13" s="328">
        <v>7533.3389999999999</v>
      </c>
      <c r="AO13" s="328">
        <v>15686.035</v>
      </c>
      <c r="AP13" s="328">
        <v>414.50900000000001</v>
      </c>
      <c r="AQ13" s="328">
        <v>328.57799999999997</v>
      </c>
      <c r="AR13" s="334">
        <v>1.9629999999999999</v>
      </c>
      <c r="AS13" s="328">
        <v>155.17000000000002</v>
      </c>
      <c r="AT13" s="328">
        <v>0.69</v>
      </c>
      <c r="AU13" s="328">
        <v>4.08</v>
      </c>
      <c r="AV13" s="328">
        <v>31.658999999999999</v>
      </c>
      <c r="AW13" s="329">
        <v>248.06899999999999</v>
      </c>
      <c r="AX13" s="326">
        <f t="shared" si="31"/>
        <v>5443.1860000000006</v>
      </c>
      <c r="AY13" s="323">
        <f t="shared" si="32"/>
        <v>15006.136999999999</v>
      </c>
      <c r="AZ13" s="321">
        <v>5162.3289999999997</v>
      </c>
      <c r="BA13" s="321">
        <v>13749.27</v>
      </c>
      <c r="BB13" s="321">
        <v>224.14899999999997</v>
      </c>
      <c r="BC13" s="321">
        <v>227.773</v>
      </c>
      <c r="BD13" s="321">
        <v>2.8679999999999999</v>
      </c>
      <c r="BE13" s="321">
        <v>207.65899999999999</v>
      </c>
      <c r="BF13" s="321">
        <v>0</v>
      </c>
      <c r="BG13" s="321">
        <v>0</v>
      </c>
      <c r="BH13" s="321">
        <v>53.839999999999996</v>
      </c>
      <c r="BI13" s="325">
        <v>821.43500000000006</v>
      </c>
      <c r="BJ13" s="326">
        <f t="shared" si="33"/>
        <v>1085.4999799999998</v>
      </c>
      <c r="BK13" s="323">
        <f t="shared" si="34"/>
        <v>6650.5479999999998</v>
      </c>
      <c r="BL13" s="321">
        <v>1076.6326969999998</v>
      </c>
      <c r="BM13" s="321">
        <v>6490.5420000000004</v>
      </c>
      <c r="BN13" s="321">
        <v>7.6843399999999997</v>
      </c>
      <c r="BO13" s="321">
        <v>32.457999999999998</v>
      </c>
      <c r="BP13" s="321">
        <v>1.1829260000000001</v>
      </c>
      <c r="BQ13" s="321">
        <v>127.53</v>
      </c>
      <c r="BR13" s="321">
        <v>0</v>
      </c>
      <c r="BS13" s="321">
        <v>0</v>
      </c>
      <c r="BT13" s="321">
        <v>1.7E-5</v>
      </c>
      <c r="BU13" s="327">
        <v>1.7999999999999999E-2</v>
      </c>
      <c r="BV13" s="319">
        <f t="shared" si="10"/>
        <v>9743</v>
      </c>
      <c r="BW13" s="320">
        <f t="shared" si="11"/>
        <v>23125</v>
      </c>
      <c r="BX13" s="321">
        <v>3403</v>
      </c>
      <c r="BY13" s="321">
        <v>13444</v>
      </c>
      <c r="BZ13" s="321">
        <v>6335</v>
      </c>
      <c r="CA13" s="321">
        <v>9104</v>
      </c>
      <c r="CB13" s="321">
        <v>5</v>
      </c>
      <c r="CC13" s="321">
        <v>573</v>
      </c>
      <c r="CD13" s="321"/>
      <c r="CE13" s="325">
        <v>4</v>
      </c>
      <c r="CF13" s="319">
        <f t="shared" si="12"/>
        <v>14178.010385000001</v>
      </c>
      <c r="CG13" s="320">
        <f t="shared" si="13"/>
        <v>36188.142999999996</v>
      </c>
      <c r="CH13" s="323">
        <v>6349.9466259999999</v>
      </c>
      <c r="CI13" s="323">
        <v>20649.448</v>
      </c>
      <c r="CJ13" s="323">
        <v>7559.2700410000007</v>
      </c>
      <c r="CK13" s="323">
        <v>10074.548000000001</v>
      </c>
      <c r="CL13" s="323">
        <v>23.856233999999997</v>
      </c>
      <c r="CM13" s="323">
        <v>1686.3729999999998</v>
      </c>
      <c r="CN13" s="323">
        <v>244.93748400000001</v>
      </c>
      <c r="CO13" s="324">
        <v>3777.7740000000003</v>
      </c>
      <c r="CP13" s="319">
        <f t="shared" si="14"/>
        <v>51123.255514999997</v>
      </c>
      <c r="CQ13" s="320">
        <f t="shared" si="15"/>
        <v>46305.75</v>
      </c>
      <c r="CR13" s="323">
        <v>7805.257763999999</v>
      </c>
      <c r="CS13" s="323">
        <v>22227.88</v>
      </c>
      <c r="CT13" s="323">
        <v>43260.265503999995</v>
      </c>
      <c r="CU13" s="323">
        <v>22856.726000000002</v>
      </c>
      <c r="CV13" s="323">
        <v>23.636620000000001</v>
      </c>
      <c r="CW13" s="323">
        <v>1081.1489999999999</v>
      </c>
      <c r="CX13" s="323">
        <v>34.095627</v>
      </c>
      <c r="CY13" s="324">
        <v>139.995</v>
      </c>
      <c r="CZ13" s="319">
        <f t="shared" si="16"/>
        <v>21989.172543000001</v>
      </c>
      <c r="DA13" s="320">
        <f t="shared" si="17"/>
        <v>29225.682000000001</v>
      </c>
      <c r="DB13" s="323">
        <v>5143.1548480000001</v>
      </c>
      <c r="DC13" s="323">
        <v>12993.075000000001</v>
      </c>
      <c r="DD13" s="323">
        <v>16760.441459999998</v>
      </c>
      <c r="DE13" s="323">
        <v>13751.976000000001</v>
      </c>
      <c r="DF13" s="323">
        <v>45.757889999999996</v>
      </c>
      <c r="DG13" s="323">
        <v>2186.7669999999998</v>
      </c>
      <c r="DH13" s="323">
        <v>39.818344999999994</v>
      </c>
      <c r="DI13" s="324">
        <v>293.86399999999998</v>
      </c>
      <c r="DJ13" s="319">
        <f t="shared" si="18"/>
        <v>33368.790000000008</v>
      </c>
      <c r="DK13" s="320">
        <f t="shared" si="19"/>
        <v>35068.601000000002</v>
      </c>
      <c r="DL13" s="321">
        <v>4631.2780000000002</v>
      </c>
      <c r="DM13" s="321">
        <v>16195.629000000001</v>
      </c>
      <c r="DN13" s="321">
        <v>28728.213</v>
      </c>
      <c r="DO13" s="321">
        <v>18264.453000000001</v>
      </c>
      <c r="DP13" s="321">
        <v>2.16</v>
      </c>
      <c r="DQ13" s="321">
        <v>608.51900000000001</v>
      </c>
      <c r="DR13" s="320">
        <v>7.1390000000000002</v>
      </c>
      <c r="DS13" s="322">
        <v>0</v>
      </c>
      <c r="DT13" s="332">
        <f t="shared" si="20"/>
        <v>257473.66342300005</v>
      </c>
      <c r="DU13" s="328">
        <f t="shared" si="21"/>
        <v>343090.34900000005</v>
      </c>
      <c r="DV13" s="436">
        <f t="shared" si="22"/>
        <v>128104.53993500005</v>
      </c>
      <c r="DW13" s="436">
        <f t="shared" si="3"/>
        <v>207242.09300000005</v>
      </c>
      <c r="DX13" s="436">
        <f t="shared" si="3"/>
        <v>127170.169345</v>
      </c>
      <c r="DY13" s="436">
        <f t="shared" si="3"/>
        <v>113106.96900000001</v>
      </c>
      <c r="DZ13" s="436">
        <f t="shared" si="3"/>
        <v>251.21166999999997</v>
      </c>
      <c r="EA13" s="436">
        <f t="shared" si="3"/>
        <v>13591.600999999999</v>
      </c>
      <c r="EB13" s="436">
        <f t="shared" si="23"/>
        <v>7.2050000000000001</v>
      </c>
      <c r="EC13" s="436">
        <f t="shared" si="23"/>
        <v>65.191000000000003</v>
      </c>
      <c r="ED13" s="436">
        <f t="shared" si="24"/>
        <v>1940.5374729999996</v>
      </c>
      <c r="EE13" s="437">
        <f t="shared" si="24"/>
        <v>9084.494999999999</v>
      </c>
      <c r="EF13" s="124"/>
      <c r="EG13" s="124"/>
      <c r="EH13" s="124"/>
      <c r="EI13" s="124"/>
    </row>
    <row r="14" spans="1:139" s="144" customFormat="1" ht="14.5" customHeight="1" x14ac:dyDescent="0.35">
      <c r="A14" s="335" t="s">
        <v>107</v>
      </c>
      <c r="B14" s="326">
        <f t="shared" si="4"/>
        <v>14388.223000000004</v>
      </c>
      <c r="C14" s="323">
        <f t="shared" si="25"/>
        <v>53719.597999999998</v>
      </c>
      <c r="D14" s="330">
        <v>8684.7030000000032</v>
      </c>
      <c r="E14" s="330">
        <v>31523.133999999998</v>
      </c>
      <c r="F14" s="330">
        <v>5468.1449999999995</v>
      </c>
      <c r="G14" s="330">
        <v>20229.773000000001</v>
      </c>
      <c r="H14" s="330">
        <v>4.1000000000000014</v>
      </c>
      <c r="I14" s="330">
        <v>289.75099999999992</v>
      </c>
      <c r="J14" s="330">
        <v>0.76300000000000001</v>
      </c>
      <c r="K14" s="330">
        <v>9.423</v>
      </c>
      <c r="L14" s="330">
        <v>230.512</v>
      </c>
      <c r="M14" s="330">
        <v>1667.5170000000001</v>
      </c>
      <c r="N14" s="326">
        <f t="shared" si="5"/>
        <v>11955.837000000001</v>
      </c>
      <c r="O14" s="323">
        <f t="shared" si="26"/>
        <v>32694.621999999996</v>
      </c>
      <c r="P14" s="330">
        <v>8522.8819999999996</v>
      </c>
      <c r="Q14" s="330">
        <v>25365.338999999993</v>
      </c>
      <c r="R14" s="330">
        <v>3344.2150000000001</v>
      </c>
      <c r="S14" s="330">
        <v>6146.0779999999995</v>
      </c>
      <c r="T14" s="330">
        <v>4.2720000000000002</v>
      </c>
      <c r="U14" s="330">
        <v>305.23999999999995</v>
      </c>
      <c r="V14" s="330">
        <v>17.411999999999999</v>
      </c>
      <c r="W14" s="330">
        <v>67.929999999999993</v>
      </c>
      <c r="X14" s="330">
        <v>67.056000000000012</v>
      </c>
      <c r="Y14" s="331">
        <v>810.03500000000008</v>
      </c>
      <c r="Z14" s="326">
        <f t="shared" si="27"/>
        <v>10197.215</v>
      </c>
      <c r="AA14" s="323">
        <f t="shared" si="28"/>
        <v>22427.276999999995</v>
      </c>
      <c r="AB14" s="328">
        <v>7733.652000000001</v>
      </c>
      <c r="AC14" s="328">
        <v>19054.532999999996</v>
      </c>
      <c r="AD14" s="328">
        <v>2361.4319999999998</v>
      </c>
      <c r="AE14" s="328">
        <v>1961.5280000000002</v>
      </c>
      <c r="AF14" s="334">
        <v>3.9359999999999995</v>
      </c>
      <c r="AG14" s="328">
        <v>314.10499999999996</v>
      </c>
      <c r="AH14" s="328">
        <v>0</v>
      </c>
      <c r="AI14" s="328">
        <v>0</v>
      </c>
      <c r="AJ14" s="328">
        <v>98.195000000000007</v>
      </c>
      <c r="AK14" s="329">
        <v>1097.1109999999999</v>
      </c>
      <c r="AL14" s="326">
        <f t="shared" si="6"/>
        <v>24257.022999999994</v>
      </c>
      <c r="AM14" s="323">
        <f t="shared" si="7"/>
        <v>36883.735000000001</v>
      </c>
      <c r="AN14" s="328">
        <v>18701.548999999999</v>
      </c>
      <c r="AO14" s="328">
        <v>23969.620999999999</v>
      </c>
      <c r="AP14" s="328">
        <v>5153.5279999999993</v>
      </c>
      <c r="AQ14" s="328">
        <v>7710.6</v>
      </c>
      <c r="AR14" s="334">
        <v>52.586000000000006</v>
      </c>
      <c r="AS14" s="328">
        <v>4362.2369999999992</v>
      </c>
      <c r="AT14" s="328">
        <v>1.653</v>
      </c>
      <c r="AU14" s="328">
        <v>18.437999999999999</v>
      </c>
      <c r="AV14" s="328">
        <v>347.70699999999999</v>
      </c>
      <c r="AW14" s="329">
        <v>822.83899999999994</v>
      </c>
      <c r="AX14" s="326">
        <f t="shared" si="31"/>
        <v>10904.815999999995</v>
      </c>
      <c r="AY14" s="323">
        <f t="shared" si="32"/>
        <v>25432.760000000002</v>
      </c>
      <c r="AZ14" s="321">
        <v>5750.2459999999955</v>
      </c>
      <c r="BA14" s="321">
        <v>14181.581000000002</v>
      </c>
      <c r="BB14" s="321">
        <v>5125.1969999999992</v>
      </c>
      <c r="BC14" s="321">
        <v>7908.0989999999974</v>
      </c>
      <c r="BD14" s="321">
        <v>3.3479999999999994</v>
      </c>
      <c r="BE14" s="321">
        <v>3312.2630000000004</v>
      </c>
      <c r="BF14" s="321">
        <v>26.024999999999999</v>
      </c>
      <c r="BG14" s="321">
        <v>12.49</v>
      </c>
      <c r="BH14" s="321"/>
      <c r="BI14" s="325">
        <v>18.327000000000002</v>
      </c>
      <c r="BJ14" s="326">
        <f t="shared" si="33"/>
        <v>10504.110983</v>
      </c>
      <c r="BK14" s="323">
        <f t="shared" si="34"/>
        <v>23786.114000000001</v>
      </c>
      <c r="BL14" s="321">
        <v>4798.3133849999995</v>
      </c>
      <c r="BM14" s="321">
        <v>14565.497000000001</v>
      </c>
      <c r="BN14" s="321">
        <v>5693.7139100000004</v>
      </c>
      <c r="BO14" s="321">
        <v>7096.3140000000003</v>
      </c>
      <c r="BP14" s="321">
        <v>9.0265649999999997</v>
      </c>
      <c r="BQ14" s="321">
        <v>2037.076</v>
      </c>
      <c r="BR14" s="321">
        <v>0</v>
      </c>
      <c r="BS14" s="321">
        <v>0</v>
      </c>
      <c r="BT14" s="321">
        <v>3.0571229999999998</v>
      </c>
      <c r="BU14" s="327">
        <v>87.227000000000004</v>
      </c>
      <c r="BV14" s="319">
        <f t="shared" si="10"/>
        <v>0</v>
      </c>
      <c r="BW14" s="320">
        <f t="shared" si="11"/>
        <v>0</v>
      </c>
      <c r="BX14" s="321"/>
      <c r="BY14" s="321"/>
      <c r="BZ14" s="321"/>
      <c r="CA14" s="321"/>
      <c r="CB14" s="321"/>
      <c r="CC14" s="321"/>
      <c r="CD14" s="321"/>
      <c r="CE14" s="325"/>
      <c r="CF14" s="319">
        <f t="shared" si="12"/>
        <v>0</v>
      </c>
      <c r="CG14" s="320">
        <f t="shared" si="13"/>
        <v>0</v>
      </c>
      <c r="CH14" s="323"/>
      <c r="CI14" s="323"/>
      <c r="CJ14" s="323"/>
      <c r="CK14" s="323"/>
      <c r="CL14" s="323"/>
      <c r="CM14" s="323"/>
      <c r="CN14" s="323">
        <v>0</v>
      </c>
      <c r="CO14" s="324">
        <v>0</v>
      </c>
      <c r="CP14" s="319">
        <f t="shared" si="14"/>
        <v>0</v>
      </c>
      <c r="CQ14" s="320">
        <f t="shared" si="15"/>
        <v>0</v>
      </c>
      <c r="CR14" s="323"/>
      <c r="CS14" s="323"/>
      <c r="CT14" s="323"/>
      <c r="CU14" s="323"/>
      <c r="CV14" s="323"/>
      <c r="CW14" s="323"/>
      <c r="CX14" s="323">
        <v>0</v>
      </c>
      <c r="CY14" s="324">
        <v>0</v>
      </c>
      <c r="CZ14" s="319">
        <f t="shared" si="16"/>
        <v>0</v>
      </c>
      <c r="DA14" s="320">
        <f t="shared" si="17"/>
        <v>0</v>
      </c>
      <c r="DB14" s="323"/>
      <c r="DC14" s="323"/>
      <c r="DD14" s="323"/>
      <c r="DE14" s="323"/>
      <c r="DF14" s="323"/>
      <c r="DG14" s="323"/>
      <c r="DH14" s="323">
        <v>0</v>
      </c>
      <c r="DI14" s="324">
        <v>0</v>
      </c>
      <c r="DJ14" s="319">
        <f t="shared" si="18"/>
        <v>0</v>
      </c>
      <c r="DK14" s="320">
        <f t="shared" si="19"/>
        <v>1518.9690000000001</v>
      </c>
      <c r="DL14" s="321"/>
      <c r="DM14" s="321"/>
      <c r="DN14" s="321"/>
      <c r="DO14" s="321"/>
      <c r="DP14" s="321"/>
      <c r="DQ14" s="321"/>
      <c r="DR14" s="320"/>
      <c r="DS14" s="322">
        <v>1518.9690000000001</v>
      </c>
      <c r="DT14" s="332">
        <f t="shared" si="20"/>
        <v>82207.224983000022</v>
      </c>
      <c r="DU14" s="328">
        <f t="shared" si="21"/>
        <v>196463.07499999998</v>
      </c>
      <c r="DV14" s="436">
        <f t="shared" si="22"/>
        <v>54191.345385000008</v>
      </c>
      <c r="DW14" s="436">
        <f t="shared" si="3"/>
        <v>128659.705</v>
      </c>
      <c r="DX14" s="436">
        <f t="shared" si="3"/>
        <v>27146.230909999998</v>
      </c>
      <c r="DY14" s="436">
        <f t="shared" si="3"/>
        <v>51052.391999999993</v>
      </c>
      <c r="DZ14" s="436">
        <f t="shared" si="3"/>
        <v>77.268565000000009</v>
      </c>
      <c r="EA14" s="436">
        <f t="shared" si="3"/>
        <v>10620.671999999999</v>
      </c>
      <c r="EB14" s="436">
        <f t="shared" si="23"/>
        <v>45.852999999999994</v>
      </c>
      <c r="EC14" s="436">
        <f t="shared" si="23"/>
        <v>108.28099999999999</v>
      </c>
      <c r="ED14" s="436">
        <f t="shared" si="24"/>
        <v>746.52712300000007</v>
      </c>
      <c r="EE14" s="437">
        <f t="shared" si="24"/>
        <v>6022.0250000000005</v>
      </c>
      <c r="EF14" s="124"/>
      <c r="EG14" s="124"/>
      <c r="EH14" s="124"/>
      <c r="EI14" s="124"/>
    </row>
    <row r="15" spans="1:139" s="144" customFormat="1" ht="14.5" customHeight="1" x14ac:dyDescent="0.35">
      <c r="A15" s="318" t="s">
        <v>108</v>
      </c>
      <c r="B15" s="326">
        <f t="shared" si="4"/>
        <v>273920.90899999999</v>
      </c>
      <c r="C15" s="323">
        <f t="shared" si="25"/>
        <v>413147.98700000002</v>
      </c>
      <c r="D15" s="330">
        <v>84017.043000000005</v>
      </c>
      <c r="E15" s="330">
        <v>282324.88699999999</v>
      </c>
      <c r="F15" s="330">
        <v>187224.74799999999</v>
      </c>
      <c r="G15" s="330">
        <v>102073.533</v>
      </c>
      <c r="H15" s="330">
        <v>189.44899999999996</v>
      </c>
      <c r="I15" s="330">
        <v>19500.126</v>
      </c>
      <c r="J15" s="330">
        <v>24.642999999999997</v>
      </c>
      <c r="K15" s="330">
        <v>452.56799999999998</v>
      </c>
      <c r="L15" s="330">
        <v>2465.0260000000003</v>
      </c>
      <c r="M15" s="330">
        <v>8796.8729999999996</v>
      </c>
      <c r="N15" s="326">
        <f t="shared" si="5"/>
        <v>293513.28999999992</v>
      </c>
      <c r="O15" s="323">
        <f t="shared" si="26"/>
        <v>356916.772</v>
      </c>
      <c r="P15" s="330">
        <v>74374.577999999936</v>
      </c>
      <c r="Q15" s="330">
        <v>260325.13499999998</v>
      </c>
      <c r="R15" s="330">
        <v>215365.96399999998</v>
      </c>
      <c r="S15" s="330">
        <v>83429.758000000016</v>
      </c>
      <c r="T15" s="330">
        <v>31.227000000000011</v>
      </c>
      <c r="U15" s="330">
        <v>4568.6560000000009</v>
      </c>
      <c r="V15" s="330">
        <v>39.151999999999994</v>
      </c>
      <c r="W15" s="330">
        <v>268.82</v>
      </c>
      <c r="X15" s="330">
        <v>3702.3689999999997</v>
      </c>
      <c r="Y15" s="331">
        <v>8324.4030000000021</v>
      </c>
      <c r="Z15" s="326">
        <f t="shared" si="27"/>
        <v>243837.02600000001</v>
      </c>
      <c r="AA15" s="323">
        <f t="shared" si="28"/>
        <v>337115.51500000001</v>
      </c>
      <c r="AB15" s="328">
        <v>37120.963000000003</v>
      </c>
      <c r="AC15" s="328">
        <v>251467.386</v>
      </c>
      <c r="AD15" s="328">
        <v>204916.71599999999</v>
      </c>
      <c r="AE15" s="328">
        <v>74157.214000000007</v>
      </c>
      <c r="AF15" s="328">
        <v>31.897000000000002</v>
      </c>
      <c r="AG15" s="328">
        <v>2776.33</v>
      </c>
      <c r="AH15" s="328">
        <v>13.643000000000001</v>
      </c>
      <c r="AI15" s="328">
        <v>210.72300000000001</v>
      </c>
      <c r="AJ15" s="328">
        <v>1753.8069999999998</v>
      </c>
      <c r="AK15" s="329">
        <v>8503.862000000001</v>
      </c>
      <c r="AL15" s="326">
        <f t="shared" si="6"/>
        <v>214161.46100000001</v>
      </c>
      <c r="AM15" s="323">
        <f t="shared" si="7"/>
        <v>305850.30599999998</v>
      </c>
      <c r="AN15" s="328">
        <v>35303.39</v>
      </c>
      <c r="AO15" s="328">
        <v>234967.84299999999</v>
      </c>
      <c r="AP15" s="328">
        <v>176826.40100000001</v>
      </c>
      <c r="AQ15" s="328">
        <v>59542.172999999995</v>
      </c>
      <c r="AR15" s="328">
        <v>30.875</v>
      </c>
      <c r="AS15" s="328">
        <v>3048.433</v>
      </c>
      <c r="AT15" s="328">
        <v>7.117</v>
      </c>
      <c r="AU15" s="328">
        <v>551.87599999999998</v>
      </c>
      <c r="AV15" s="328">
        <v>1993.6779999999999</v>
      </c>
      <c r="AW15" s="329">
        <v>7739.9809999999998</v>
      </c>
      <c r="AX15" s="326">
        <f t="shared" si="31"/>
        <v>234810.09700000001</v>
      </c>
      <c r="AY15" s="323">
        <f t="shared" si="32"/>
        <v>295903.75099999981</v>
      </c>
      <c r="AZ15" s="321">
        <v>33907.300000000017</v>
      </c>
      <c r="BA15" s="321">
        <v>229905.03399999978</v>
      </c>
      <c r="BB15" s="321">
        <v>200873.84899999999</v>
      </c>
      <c r="BC15" s="321">
        <v>63171.305999999997</v>
      </c>
      <c r="BD15" s="321">
        <v>27.411000000000001</v>
      </c>
      <c r="BE15" s="321">
        <v>2717.7840000000001</v>
      </c>
      <c r="BF15" s="321">
        <v>0.81500000000000006</v>
      </c>
      <c r="BG15" s="321">
        <v>17.184000000000001</v>
      </c>
      <c r="BH15" s="321">
        <v>0.72200000000000009</v>
      </c>
      <c r="BI15" s="325">
        <v>92.443000000000012</v>
      </c>
      <c r="BJ15" s="326">
        <f t="shared" si="33"/>
        <v>354019.36024700012</v>
      </c>
      <c r="BK15" s="323">
        <f t="shared" si="34"/>
        <v>307055.63800000004</v>
      </c>
      <c r="BL15" s="321">
        <v>38764.552886000107</v>
      </c>
      <c r="BM15" s="321">
        <v>236198.68899999998</v>
      </c>
      <c r="BN15" s="321">
        <v>315208.70129200001</v>
      </c>
      <c r="BO15" s="321">
        <v>67348.191999999995</v>
      </c>
      <c r="BP15" s="321">
        <v>33.466308000000005</v>
      </c>
      <c r="BQ15" s="321">
        <v>3228.0540000000001</v>
      </c>
      <c r="BR15" s="321">
        <v>11.894549999999999</v>
      </c>
      <c r="BS15" s="321">
        <v>159.48699999999999</v>
      </c>
      <c r="BT15" s="321">
        <v>0.74521100000000007</v>
      </c>
      <c r="BU15" s="327">
        <v>121.21599999999999</v>
      </c>
      <c r="BV15" s="319">
        <f t="shared" si="10"/>
        <v>307233</v>
      </c>
      <c r="BW15" s="320">
        <f t="shared" si="11"/>
        <v>302433</v>
      </c>
      <c r="BX15" s="321">
        <v>32970</v>
      </c>
      <c r="BY15" s="321">
        <v>247424</v>
      </c>
      <c r="BZ15" s="321">
        <v>274187</v>
      </c>
      <c r="CA15" s="321">
        <v>51481</v>
      </c>
      <c r="CB15" s="321">
        <v>33</v>
      </c>
      <c r="CC15" s="321">
        <v>2549</v>
      </c>
      <c r="CD15" s="321">
        <v>43</v>
      </c>
      <c r="CE15" s="325">
        <v>979</v>
      </c>
      <c r="CF15" s="319">
        <f t="shared" si="12"/>
        <v>252381.23927100003</v>
      </c>
      <c r="CG15" s="320">
        <f t="shared" si="13"/>
        <v>246319.527</v>
      </c>
      <c r="CH15" s="323">
        <v>34082.410466999994</v>
      </c>
      <c r="CI15" s="323">
        <v>197763.07</v>
      </c>
      <c r="CJ15" s="323">
        <v>217869.05144500002</v>
      </c>
      <c r="CK15" s="323">
        <v>42491.175000000003</v>
      </c>
      <c r="CL15" s="323">
        <v>32.990497000000005</v>
      </c>
      <c r="CM15" s="323">
        <v>2352.261</v>
      </c>
      <c r="CN15" s="323">
        <v>396.78686199999993</v>
      </c>
      <c r="CO15" s="324">
        <v>3713.0210000000002</v>
      </c>
      <c r="CP15" s="319">
        <f t="shared" si="14"/>
        <v>354185.45910299994</v>
      </c>
      <c r="CQ15" s="320">
        <f t="shared" si="15"/>
        <v>238908.60699999996</v>
      </c>
      <c r="CR15" s="323">
        <v>54270.915875999999</v>
      </c>
      <c r="CS15" s="323">
        <v>172142.80699999997</v>
      </c>
      <c r="CT15" s="323">
        <v>299035.73873799993</v>
      </c>
      <c r="CU15" s="323">
        <v>59374.408000000003</v>
      </c>
      <c r="CV15" s="323">
        <v>27.563380999999996</v>
      </c>
      <c r="CW15" s="323">
        <v>1465.854</v>
      </c>
      <c r="CX15" s="323">
        <v>851.24110799999994</v>
      </c>
      <c r="CY15" s="324">
        <v>5925.5380000000005</v>
      </c>
      <c r="CZ15" s="319">
        <f t="shared" si="16"/>
        <v>169081.9993</v>
      </c>
      <c r="DA15" s="320">
        <f t="shared" si="17"/>
        <v>215350.62499999997</v>
      </c>
      <c r="DB15" s="323">
        <v>28110.940140000002</v>
      </c>
      <c r="DC15" s="323">
        <v>161420.46099999998</v>
      </c>
      <c r="DD15" s="323">
        <v>140313.92358999999</v>
      </c>
      <c r="DE15" s="323">
        <v>47171.981</v>
      </c>
      <c r="DF15" s="323">
        <v>45.781630000000007</v>
      </c>
      <c r="DG15" s="323">
        <v>2739.107</v>
      </c>
      <c r="DH15" s="323">
        <v>611.35393999999997</v>
      </c>
      <c r="DI15" s="324">
        <v>4019.0760000000005</v>
      </c>
      <c r="DJ15" s="319">
        <f t="shared" si="18"/>
        <v>128054.042</v>
      </c>
      <c r="DK15" s="320">
        <f t="shared" si="19"/>
        <v>263956.69699999999</v>
      </c>
      <c r="DL15" s="321">
        <v>26326.744000000024</v>
      </c>
      <c r="DM15" s="321">
        <v>188095.98500000002</v>
      </c>
      <c r="DN15" s="321">
        <v>101607.49599999998</v>
      </c>
      <c r="DO15" s="321">
        <v>51570.303</v>
      </c>
      <c r="DP15" s="321">
        <v>83.693000000000012</v>
      </c>
      <c r="DQ15" s="321">
        <v>7407.2830000000004</v>
      </c>
      <c r="DR15" s="320">
        <v>36.109000000000002</v>
      </c>
      <c r="DS15" s="322">
        <v>16883.126</v>
      </c>
      <c r="DT15" s="332">
        <f t="shared" si="20"/>
        <v>2825197.8829209995</v>
      </c>
      <c r="DU15" s="328">
        <f t="shared" si="21"/>
        <v>3282958.4249999993</v>
      </c>
      <c r="DV15" s="436">
        <f t="shared" si="22"/>
        <v>479248.83736900013</v>
      </c>
      <c r="DW15" s="436">
        <f t="shared" si="3"/>
        <v>2462035.2969999998</v>
      </c>
      <c r="DX15" s="436">
        <f t="shared" si="3"/>
        <v>2333429.5890649995</v>
      </c>
      <c r="DY15" s="436">
        <f t="shared" si="3"/>
        <v>701811.04300000006</v>
      </c>
      <c r="DZ15" s="436">
        <f t="shared" si="3"/>
        <v>567.35381600000005</v>
      </c>
      <c r="EA15" s="436">
        <f t="shared" si="3"/>
        <v>52352.887999999999</v>
      </c>
      <c r="EB15" s="436">
        <f t="shared" si="23"/>
        <v>97.264549999999986</v>
      </c>
      <c r="EC15" s="436">
        <f t="shared" si="23"/>
        <v>1660.6579999999999</v>
      </c>
      <c r="ED15" s="436">
        <f t="shared" si="24"/>
        <v>11854.838121000001</v>
      </c>
      <c r="EE15" s="437">
        <f t="shared" si="24"/>
        <v>65098.539000000004</v>
      </c>
      <c r="EF15" s="124"/>
      <c r="EG15" s="124"/>
      <c r="EH15" s="124"/>
      <c r="EI15" s="124"/>
    </row>
    <row r="16" spans="1:139" s="144" customFormat="1" ht="14.5" customHeight="1" x14ac:dyDescent="0.35">
      <c r="A16" s="318" t="s">
        <v>109</v>
      </c>
      <c r="B16" s="326">
        <f t="shared" si="4"/>
        <v>47007.277999999998</v>
      </c>
      <c r="C16" s="323">
        <f t="shared" si="25"/>
        <v>385750.5610000001</v>
      </c>
      <c r="D16" s="330">
        <v>45179.875999999997</v>
      </c>
      <c r="E16" s="330">
        <v>369209.53800000006</v>
      </c>
      <c r="F16" s="330">
        <v>1524.4450000000002</v>
      </c>
      <c r="G16" s="330">
        <v>13927.978000000001</v>
      </c>
      <c r="H16" s="330">
        <v>11.935999999999998</v>
      </c>
      <c r="I16" s="330">
        <v>772.19400000000007</v>
      </c>
      <c r="J16" s="330">
        <v>1.117</v>
      </c>
      <c r="K16" s="330">
        <v>26.363</v>
      </c>
      <c r="L16" s="330">
        <v>289.90400000000005</v>
      </c>
      <c r="M16" s="330">
        <v>1814.4879999999998</v>
      </c>
      <c r="N16" s="326">
        <f t="shared" si="5"/>
        <v>40257.651000000042</v>
      </c>
      <c r="O16" s="323">
        <f t="shared" si="26"/>
        <v>270095.57200000022</v>
      </c>
      <c r="P16" s="330">
        <v>39267.60700000004</v>
      </c>
      <c r="Q16" s="330">
        <v>261813.30400000024</v>
      </c>
      <c r="R16" s="330">
        <v>796.87899999999991</v>
      </c>
      <c r="S16" s="330">
        <v>6197.4030000000012</v>
      </c>
      <c r="T16" s="330">
        <v>9.043000000000001</v>
      </c>
      <c r="U16" s="330">
        <v>863.74999999999989</v>
      </c>
      <c r="V16" s="330">
        <v>0.53400000000000003</v>
      </c>
      <c r="W16" s="330">
        <v>20.240000000000002</v>
      </c>
      <c r="X16" s="330">
        <v>183.58799999999999</v>
      </c>
      <c r="Y16" s="331">
        <v>1200.8750000000007</v>
      </c>
      <c r="Z16" s="326">
        <f t="shared" si="27"/>
        <v>32764.008999999998</v>
      </c>
      <c r="AA16" s="323">
        <f t="shared" si="28"/>
        <v>225647.94200000001</v>
      </c>
      <c r="AB16" s="328">
        <v>32424.2</v>
      </c>
      <c r="AC16" s="328">
        <v>221456.91800000001</v>
      </c>
      <c r="AD16" s="328">
        <v>128.27800000000002</v>
      </c>
      <c r="AE16" s="328">
        <v>239.26499999999999</v>
      </c>
      <c r="AF16" s="328">
        <v>12.304</v>
      </c>
      <c r="AG16" s="328">
        <v>2375.0830000000001</v>
      </c>
      <c r="AH16" s="328">
        <v>11.894</v>
      </c>
      <c r="AI16" s="328">
        <v>167.27</v>
      </c>
      <c r="AJ16" s="328">
        <v>187.333</v>
      </c>
      <c r="AK16" s="329">
        <v>1409.4059999999999</v>
      </c>
      <c r="AL16" s="326">
        <f t="shared" si="6"/>
        <v>37211.218999999997</v>
      </c>
      <c r="AM16" s="323">
        <f t="shared" si="7"/>
        <v>166699.22199999998</v>
      </c>
      <c r="AN16" s="328">
        <v>36304.087</v>
      </c>
      <c r="AO16" s="328">
        <v>162295.44099999999</v>
      </c>
      <c r="AP16" s="328">
        <v>600.79499999999996</v>
      </c>
      <c r="AQ16" s="328">
        <v>334.98699999999997</v>
      </c>
      <c r="AR16" s="328">
        <v>30.721999999999998</v>
      </c>
      <c r="AS16" s="328">
        <v>3026.4650000000001</v>
      </c>
      <c r="AT16" s="328">
        <v>0</v>
      </c>
      <c r="AU16" s="328">
        <v>0</v>
      </c>
      <c r="AV16" s="328">
        <v>275.61500000000001</v>
      </c>
      <c r="AW16" s="329">
        <v>1042.329</v>
      </c>
      <c r="AX16" s="326">
        <f t="shared" si="31"/>
        <v>22480.058000000005</v>
      </c>
      <c r="AY16" s="323">
        <f t="shared" si="32"/>
        <v>95589.511999999973</v>
      </c>
      <c r="AZ16" s="321">
        <v>21744.844000000005</v>
      </c>
      <c r="BA16" s="321">
        <v>93733.52999999997</v>
      </c>
      <c r="BB16" s="321">
        <v>717.73599999999999</v>
      </c>
      <c r="BC16" s="321">
        <v>314.67099999999999</v>
      </c>
      <c r="BD16" s="321">
        <v>17.477999999999998</v>
      </c>
      <c r="BE16" s="321">
        <v>1528.1569999999999</v>
      </c>
      <c r="BF16" s="321"/>
      <c r="BG16" s="321">
        <v>0.91500000000000004</v>
      </c>
      <c r="BH16" s="333"/>
      <c r="BI16" s="325">
        <v>12.239000000000001</v>
      </c>
      <c r="BJ16" s="326">
        <f t="shared" si="33"/>
        <v>18664.447334</v>
      </c>
      <c r="BK16" s="323">
        <f t="shared" si="34"/>
        <v>87189.881000000008</v>
      </c>
      <c r="BL16" s="321">
        <v>17867.327164999999</v>
      </c>
      <c r="BM16" s="321">
        <v>84110.481</v>
      </c>
      <c r="BN16" s="321">
        <v>784.95920000000001</v>
      </c>
      <c r="BO16" s="321">
        <v>1730.6379999999999</v>
      </c>
      <c r="BP16" s="321">
        <v>6.0009689999999996</v>
      </c>
      <c r="BQ16" s="321">
        <v>1240.3800000000001</v>
      </c>
      <c r="BR16" s="321">
        <v>6.16</v>
      </c>
      <c r="BS16" s="321">
        <v>105.059</v>
      </c>
      <c r="BT16" s="333"/>
      <c r="BU16" s="327">
        <v>3.323</v>
      </c>
      <c r="BV16" s="319">
        <f t="shared" si="10"/>
        <v>16937</v>
      </c>
      <c r="BW16" s="320">
        <f t="shared" si="11"/>
        <v>82587</v>
      </c>
      <c r="BX16" s="321">
        <v>16749</v>
      </c>
      <c r="BY16" s="321">
        <v>81951</v>
      </c>
      <c r="BZ16" s="321">
        <v>156</v>
      </c>
      <c r="CA16" s="321">
        <v>94</v>
      </c>
      <c r="CB16" s="321">
        <v>2</v>
      </c>
      <c r="CC16" s="321">
        <v>408</v>
      </c>
      <c r="CD16" s="321">
        <v>30</v>
      </c>
      <c r="CE16" s="325">
        <v>134</v>
      </c>
      <c r="CF16" s="319">
        <f t="shared" si="12"/>
        <v>16876.428003000001</v>
      </c>
      <c r="CG16" s="320">
        <f t="shared" si="13"/>
        <v>82569.744999999981</v>
      </c>
      <c r="CH16" s="323">
        <v>16678.851283</v>
      </c>
      <c r="CI16" s="323">
        <v>81488.322999999989</v>
      </c>
      <c r="CJ16" s="323">
        <v>132.30000000000001</v>
      </c>
      <c r="CK16" s="323">
        <v>77.45</v>
      </c>
      <c r="CL16" s="323">
        <v>1.6858700000000002</v>
      </c>
      <c r="CM16" s="323">
        <v>287.16699999999997</v>
      </c>
      <c r="CN16" s="323">
        <v>63.590850000000003</v>
      </c>
      <c r="CO16" s="324">
        <v>716.80500000000006</v>
      </c>
      <c r="CP16" s="319">
        <f t="shared" si="14"/>
        <v>12543.047339000002</v>
      </c>
      <c r="CQ16" s="320">
        <f t="shared" si="15"/>
        <v>71984.551999999996</v>
      </c>
      <c r="CR16" s="323">
        <v>12223.587759000002</v>
      </c>
      <c r="CS16" s="323">
        <v>70371.20199999999</v>
      </c>
      <c r="CT16" s="323">
        <v>172.7</v>
      </c>
      <c r="CU16" s="323">
        <v>115.875</v>
      </c>
      <c r="CV16" s="323">
        <v>3.9462670000000006</v>
      </c>
      <c r="CW16" s="323">
        <v>375.60599999999999</v>
      </c>
      <c r="CX16" s="323">
        <v>142.81331300000002</v>
      </c>
      <c r="CY16" s="324">
        <v>1121.8689999999999</v>
      </c>
      <c r="CZ16" s="319">
        <f t="shared" si="16"/>
        <v>8914.3089199999977</v>
      </c>
      <c r="DA16" s="320">
        <f t="shared" si="17"/>
        <v>49626.012000000002</v>
      </c>
      <c r="DB16" s="323">
        <v>8890.4337499999983</v>
      </c>
      <c r="DC16" s="323">
        <v>49149.161</v>
      </c>
      <c r="DD16" s="323">
        <v>4.9493200000000002</v>
      </c>
      <c r="DE16" s="323">
        <v>28.762</v>
      </c>
      <c r="DF16" s="323">
        <v>3.8108700000000004</v>
      </c>
      <c r="DG16" s="323">
        <v>291.46100000000001</v>
      </c>
      <c r="DH16" s="323">
        <v>15.114980000000001</v>
      </c>
      <c r="DI16" s="324">
        <v>156.62799999999999</v>
      </c>
      <c r="DJ16" s="319">
        <f t="shared" si="18"/>
        <v>9590.8510000000006</v>
      </c>
      <c r="DK16" s="320">
        <f t="shared" si="19"/>
        <v>51419.157000000007</v>
      </c>
      <c r="DL16" s="321">
        <v>9413.0480000000007</v>
      </c>
      <c r="DM16" s="321">
        <v>48831.436000000002</v>
      </c>
      <c r="DN16" s="321">
        <v>168.50899999999999</v>
      </c>
      <c r="DO16" s="321">
        <v>85.423000000000002</v>
      </c>
      <c r="DP16" s="321">
        <v>9.2940000000000005</v>
      </c>
      <c r="DQ16" s="321">
        <v>818.96799999999996</v>
      </c>
      <c r="DR16" s="320"/>
      <c r="DS16" s="322">
        <v>1683.3299999999997</v>
      </c>
      <c r="DT16" s="332">
        <f t="shared" si="20"/>
        <v>263246.29759600002</v>
      </c>
      <c r="DU16" s="328">
        <f t="shared" si="21"/>
        <v>1569159.1560000002</v>
      </c>
      <c r="DV16" s="436">
        <f t="shared" si="22"/>
        <v>256742.86195700002</v>
      </c>
      <c r="DW16" s="436">
        <f t="shared" si="3"/>
        <v>1524410.3340000003</v>
      </c>
      <c r="DX16" s="436">
        <f t="shared" si="3"/>
        <v>5187.5505199999998</v>
      </c>
      <c r="DY16" s="436">
        <f t="shared" si="3"/>
        <v>23146.451999999997</v>
      </c>
      <c r="DZ16" s="436">
        <f t="shared" si="3"/>
        <v>108.22097599999998</v>
      </c>
      <c r="EA16" s="436">
        <f t="shared" si="3"/>
        <v>11987.230999999998</v>
      </c>
      <c r="EB16" s="436">
        <f t="shared" si="23"/>
        <v>19.705000000000002</v>
      </c>
      <c r="EC16" s="436">
        <f t="shared" si="23"/>
        <v>319.84700000000004</v>
      </c>
      <c r="ED16" s="436">
        <f t="shared" si="24"/>
        <v>1187.9591430000003</v>
      </c>
      <c r="EE16" s="437">
        <f t="shared" si="24"/>
        <v>9295.2919999999995</v>
      </c>
      <c r="EF16" s="124"/>
      <c r="EG16" s="124"/>
      <c r="EH16" s="124"/>
      <c r="EI16" s="124"/>
    </row>
    <row r="17" spans="1:139" s="144" customFormat="1" ht="14.5" customHeight="1" x14ac:dyDescent="0.35">
      <c r="A17" s="318" t="s">
        <v>110</v>
      </c>
      <c r="B17" s="326">
        <f t="shared" si="4"/>
        <v>19496.216000000008</v>
      </c>
      <c r="C17" s="323">
        <f t="shared" si="25"/>
        <v>92997.78300000001</v>
      </c>
      <c r="D17" s="330">
        <v>15585.652000000006</v>
      </c>
      <c r="E17" s="330">
        <v>57916.105999999992</v>
      </c>
      <c r="F17" s="330">
        <v>3663.2210000000005</v>
      </c>
      <c r="G17" s="330">
        <v>34107.181000000004</v>
      </c>
      <c r="H17" s="330">
        <v>2.6480000000000001</v>
      </c>
      <c r="I17" s="330">
        <v>147.964</v>
      </c>
      <c r="J17" s="330">
        <v>0</v>
      </c>
      <c r="K17" s="330">
        <v>0</v>
      </c>
      <c r="L17" s="330">
        <v>244.69500000000002</v>
      </c>
      <c r="M17" s="330">
        <v>826.53200000000004</v>
      </c>
      <c r="N17" s="326">
        <f t="shared" si="5"/>
        <v>25859.276999999998</v>
      </c>
      <c r="O17" s="323">
        <f t="shared" si="26"/>
        <v>63111.383999999998</v>
      </c>
      <c r="P17" s="330">
        <v>13579.102000000001</v>
      </c>
      <c r="Q17" s="330">
        <v>49281.43499999999</v>
      </c>
      <c r="R17" s="330">
        <v>12076.565999999999</v>
      </c>
      <c r="S17" s="330">
        <v>12905.484</v>
      </c>
      <c r="T17" s="330">
        <v>1.9410000000000003</v>
      </c>
      <c r="U17" s="330">
        <v>119.88300000000001</v>
      </c>
      <c r="V17" s="330">
        <v>2.1619999999999999</v>
      </c>
      <c r="W17" s="330">
        <v>15.661000000000001</v>
      </c>
      <c r="X17" s="330">
        <v>199.50599999999991</v>
      </c>
      <c r="Y17" s="331">
        <v>788.92100000000016</v>
      </c>
      <c r="Z17" s="326">
        <f t="shared" si="27"/>
        <v>8571.8860000000004</v>
      </c>
      <c r="AA17" s="323">
        <f t="shared" si="28"/>
        <v>29796.989999999998</v>
      </c>
      <c r="AB17" s="328">
        <v>7358.6239999999998</v>
      </c>
      <c r="AC17" s="328">
        <v>27878.65</v>
      </c>
      <c r="AD17" s="328">
        <v>1090.7090000000001</v>
      </c>
      <c r="AE17" s="328">
        <v>950.28499999999997</v>
      </c>
      <c r="AF17" s="328">
        <v>2.1259999999999999</v>
      </c>
      <c r="AG17" s="328">
        <v>86.224000000000004</v>
      </c>
      <c r="AH17" s="328">
        <v>12.577</v>
      </c>
      <c r="AI17" s="328">
        <v>27.265000000000001</v>
      </c>
      <c r="AJ17" s="328">
        <v>107.85000000000001</v>
      </c>
      <c r="AK17" s="329">
        <v>854.56600000000003</v>
      </c>
      <c r="AL17" s="326">
        <f t="shared" si="6"/>
        <v>7000.5540000000001</v>
      </c>
      <c r="AM17" s="323">
        <f t="shared" si="7"/>
        <v>26192.307999999997</v>
      </c>
      <c r="AN17" s="328">
        <v>6662.8240000000005</v>
      </c>
      <c r="AO17" s="328">
        <v>25394.266</v>
      </c>
      <c r="AP17" s="328">
        <v>53.079000000000008</v>
      </c>
      <c r="AQ17" s="328">
        <v>59.591999999999999</v>
      </c>
      <c r="AR17" s="328">
        <v>1.169</v>
      </c>
      <c r="AS17" s="328">
        <v>65.334000000000003</v>
      </c>
      <c r="AT17" s="328">
        <v>0</v>
      </c>
      <c r="AU17" s="328">
        <v>6.4000000000000001E-2</v>
      </c>
      <c r="AV17" s="328">
        <v>283.48199999999997</v>
      </c>
      <c r="AW17" s="329">
        <v>673.05200000000002</v>
      </c>
      <c r="AX17" s="326">
        <f t="shared" si="31"/>
        <v>7675.5559999999987</v>
      </c>
      <c r="AY17" s="323">
        <f t="shared" si="32"/>
        <v>25941.07699999999</v>
      </c>
      <c r="AZ17" s="321">
        <v>6901.7529999999979</v>
      </c>
      <c r="BA17" s="321">
        <v>25620.730999999992</v>
      </c>
      <c r="BB17" s="321">
        <v>772.93499999999995</v>
      </c>
      <c r="BC17" s="321">
        <v>264.58199999999999</v>
      </c>
      <c r="BD17" s="321">
        <v>0.86799999999999999</v>
      </c>
      <c r="BE17" s="321">
        <v>54.981999999999999</v>
      </c>
      <c r="BF17" s="321"/>
      <c r="BG17" s="321">
        <v>0.78200000000000003</v>
      </c>
      <c r="BH17" s="333"/>
      <c r="BI17" s="336"/>
      <c r="BJ17" s="326">
        <f t="shared" si="33"/>
        <v>9264.714347000001</v>
      </c>
      <c r="BK17" s="323">
        <f t="shared" si="34"/>
        <v>28029.361000000001</v>
      </c>
      <c r="BL17" s="321">
        <v>7773.5085370000006</v>
      </c>
      <c r="BM17" s="321">
        <v>25590.798000000003</v>
      </c>
      <c r="BN17" s="321">
        <v>1488.3774470000001</v>
      </c>
      <c r="BO17" s="321">
        <v>2259.6620000000003</v>
      </c>
      <c r="BP17" s="321">
        <v>2.7732829999999997</v>
      </c>
      <c r="BQ17" s="321">
        <v>177.405</v>
      </c>
      <c r="BR17" s="321">
        <v>5.5079999999999997E-2</v>
      </c>
      <c r="BS17" s="321">
        <v>3.5999999999999997E-2</v>
      </c>
      <c r="BT17" s="333"/>
      <c r="BU17" s="327">
        <v>1.46</v>
      </c>
      <c r="BV17" s="319">
        <f t="shared" si="10"/>
        <v>13767</v>
      </c>
      <c r="BW17" s="320">
        <f t="shared" si="11"/>
        <v>38342</v>
      </c>
      <c r="BX17" s="321">
        <v>7116</v>
      </c>
      <c r="BY17" s="321">
        <v>26038</v>
      </c>
      <c r="BZ17" s="321">
        <v>6650</v>
      </c>
      <c r="CA17" s="321">
        <v>12024</v>
      </c>
      <c r="CB17" s="321">
        <v>1</v>
      </c>
      <c r="CC17" s="321">
        <v>277</v>
      </c>
      <c r="CD17" s="321"/>
      <c r="CE17" s="325">
        <v>3</v>
      </c>
      <c r="CF17" s="319">
        <f t="shared" si="12"/>
        <v>7940.4782169999999</v>
      </c>
      <c r="CG17" s="320">
        <f t="shared" si="13"/>
        <v>23751.608000000004</v>
      </c>
      <c r="CH17" s="323">
        <v>5125.8964809999998</v>
      </c>
      <c r="CI17" s="323">
        <v>21967.180000000004</v>
      </c>
      <c r="CJ17" s="323">
        <v>2542.3224999999998</v>
      </c>
      <c r="CK17" s="323">
        <v>1448.9590000000001</v>
      </c>
      <c r="CL17" s="323">
        <v>3.6004079999999998</v>
      </c>
      <c r="CM17" s="323">
        <v>122.373</v>
      </c>
      <c r="CN17" s="323">
        <v>268.65882800000003</v>
      </c>
      <c r="CO17" s="324">
        <v>213.096</v>
      </c>
      <c r="CP17" s="319">
        <f t="shared" si="14"/>
        <v>5350.0293419999989</v>
      </c>
      <c r="CQ17" s="320">
        <f t="shared" si="15"/>
        <v>21643.433999999997</v>
      </c>
      <c r="CR17" s="323">
        <v>5220.4858249999997</v>
      </c>
      <c r="CS17" s="323">
        <v>21235.924999999999</v>
      </c>
      <c r="CT17" s="323">
        <v>76.972000000000008</v>
      </c>
      <c r="CU17" s="323">
        <v>75.804000000000002</v>
      </c>
      <c r="CV17" s="323">
        <v>2.5234549999999998</v>
      </c>
      <c r="CW17" s="323">
        <v>93.278999999999996</v>
      </c>
      <c r="CX17" s="323">
        <v>50.048061999999994</v>
      </c>
      <c r="CY17" s="324">
        <v>238.42600000000002</v>
      </c>
      <c r="CZ17" s="319">
        <f t="shared" si="16"/>
        <v>4312.8806020000002</v>
      </c>
      <c r="DA17" s="320">
        <f t="shared" si="17"/>
        <v>14612.38</v>
      </c>
      <c r="DB17" s="323">
        <v>4250.1396600000007</v>
      </c>
      <c r="DC17" s="323">
        <v>14430.002</v>
      </c>
      <c r="DD17" s="323">
        <v>59.170999999999999</v>
      </c>
      <c r="DE17" s="323">
        <v>66.551999999999992</v>
      </c>
      <c r="DF17" s="323">
        <v>2.7160220000000002</v>
      </c>
      <c r="DG17" s="323">
        <v>99.123000000000005</v>
      </c>
      <c r="DH17" s="323">
        <v>0.85392000000000001</v>
      </c>
      <c r="DI17" s="324">
        <v>16.702999999999999</v>
      </c>
      <c r="DJ17" s="319">
        <f t="shared" si="18"/>
        <v>9856.5960000000014</v>
      </c>
      <c r="DK17" s="320">
        <f t="shared" si="19"/>
        <v>25840.098000000002</v>
      </c>
      <c r="DL17" s="321">
        <v>7587.2450000000008</v>
      </c>
      <c r="DM17" s="321">
        <v>24254.091</v>
      </c>
      <c r="DN17" s="321">
        <v>2267.913</v>
      </c>
      <c r="DO17" s="321">
        <v>1162.9849999999999</v>
      </c>
      <c r="DP17" s="321">
        <v>1.4379999999999999</v>
      </c>
      <c r="DQ17" s="321">
        <v>101.90799999999999</v>
      </c>
      <c r="DR17" s="320"/>
      <c r="DS17" s="322">
        <v>321.11399999999998</v>
      </c>
      <c r="DT17" s="332">
        <f t="shared" si="20"/>
        <v>119095.18750800002</v>
      </c>
      <c r="DU17" s="328">
        <f t="shared" si="21"/>
        <v>390258.42300000001</v>
      </c>
      <c r="DV17" s="436">
        <f t="shared" si="22"/>
        <v>87161.230502999999</v>
      </c>
      <c r="DW17" s="436">
        <f t="shared" si="3"/>
        <v>319607.18400000001</v>
      </c>
      <c r="DX17" s="436">
        <f t="shared" si="3"/>
        <v>30741.265947</v>
      </c>
      <c r="DY17" s="436">
        <f t="shared" si="3"/>
        <v>65325.08600000001</v>
      </c>
      <c r="DZ17" s="436">
        <f t="shared" si="3"/>
        <v>22.803167999999996</v>
      </c>
      <c r="EA17" s="436">
        <f t="shared" si="3"/>
        <v>1345.4749999999999</v>
      </c>
      <c r="EB17" s="436">
        <f t="shared" si="23"/>
        <v>14.794080000000001</v>
      </c>
      <c r="EC17" s="436">
        <f t="shared" si="23"/>
        <v>43.808000000000007</v>
      </c>
      <c r="ED17" s="436">
        <f t="shared" si="24"/>
        <v>1155.0938100000001</v>
      </c>
      <c r="EE17" s="437">
        <f t="shared" si="24"/>
        <v>3936.8700000000003</v>
      </c>
      <c r="EF17" s="124"/>
      <c r="EG17" s="124"/>
      <c r="EH17" s="124"/>
      <c r="EI17" s="124"/>
    </row>
    <row r="18" spans="1:139" s="144" customFormat="1" ht="14.5" customHeight="1" x14ac:dyDescent="0.35">
      <c r="A18" s="318" t="s">
        <v>78</v>
      </c>
      <c r="B18" s="326">
        <f t="shared" si="4"/>
        <v>13475272.575999999</v>
      </c>
      <c r="C18" s="323">
        <f t="shared" si="25"/>
        <v>14657387.079</v>
      </c>
      <c r="D18" s="330">
        <v>10673997.068</v>
      </c>
      <c r="E18" s="330">
        <v>12742866.125</v>
      </c>
      <c r="F18" s="330">
        <v>2017092.189</v>
      </c>
      <c r="G18" s="330">
        <v>967691.05199999968</v>
      </c>
      <c r="H18" s="330">
        <v>889.13700000000006</v>
      </c>
      <c r="I18" s="330">
        <v>58263.933999999994</v>
      </c>
      <c r="J18" s="330">
        <v>207814.9</v>
      </c>
      <c r="K18" s="330">
        <v>76018.015999999989</v>
      </c>
      <c r="L18" s="330">
        <v>575479.28200000001</v>
      </c>
      <c r="M18" s="330">
        <v>812547.95200000028</v>
      </c>
      <c r="N18" s="326">
        <f t="shared" si="5"/>
        <v>12241150.263000103</v>
      </c>
      <c r="O18" s="323">
        <f t="shared" si="26"/>
        <v>13860725.003999973</v>
      </c>
      <c r="P18" s="330">
        <v>9765090.5420001037</v>
      </c>
      <c r="Q18" s="330">
        <v>12161452.632999973</v>
      </c>
      <c r="R18" s="330">
        <v>1810453.7839999998</v>
      </c>
      <c r="S18" s="330">
        <v>786245.9040000001</v>
      </c>
      <c r="T18" s="330">
        <v>522.12300000000016</v>
      </c>
      <c r="U18" s="330">
        <v>79063.064999999988</v>
      </c>
      <c r="V18" s="330">
        <v>131250.49699999997</v>
      </c>
      <c r="W18" s="330">
        <v>54939.814999999995</v>
      </c>
      <c r="X18" s="330">
        <v>533833.31699999957</v>
      </c>
      <c r="Y18" s="331">
        <v>779023.58699999936</v>
      </c>
      <c r="Z18" s="326">
        <f t="shared" si="27"/>
        <v>11862840.196</v>
      </c>
      <c r="AA18" s="323">
        <f t="shared" si="28"/>
        <v>12938292.757999999</v>
      </c>
      <c r="AB18" s="328">
        <v>9414709.4059999995</v>
      </c>
      <c r="AC18" s="328">
        <v>11449696.586999999</v>
      </c>
      <c r="AD18" s="328">
        <v>1784181.9790000001</v>
      </c>
      <c r="AE18" s="328">
        <v>605933.28399999999</v>
      </c>
      <c r="AF18" s="328">
        <v>491.536</v>
      </c>
      <c r="AG18" s="328">
        <v>108052.39</v>
      </c>
      <c r="AH18" s="328">
        <v>179600.27199999997</v>
      </c>
      <c r="AI18" s="328">
        <v>51519.487000000001</v>
      </c>
      <c r="AJ18" s="328">
        <v>483857.00299999997</v>
      </c>
      <c r="AK18" s="329">
        <v>723091.00999999989</v>
      </c>
      <c r="AL18" s="326">
        <f t="shared" si="6"/>
        <v>12006835.712000029</v>
      </c>
      <c r="AM18" s="323">
        <f t="shared" si="7"/>
        <v>12467279.644000012</v>
      </c>
      <c r="AN18" s="328">
        <v>9851915.5880000293</v>
      </c>
      <c r="AO18" s="328">
        <v>11019775.671000011</v>
      </c>
      <c r="AP18" s="328">
        <v>1389788.9980000001</v>
      </c>
      <c r="AQ18" s="328">
        <v>563725.03</v>
      </c>
      <c r="AR18" s="328">
        <v>824.40800000000002</v>
      </c>
      <c r="AS18" s="328">
        <v>83949.739000000118</v>
      </c>
      <c r="AT18" s="328">
        <v>164283.55600000001</v>
      </c>
      <c r="AU18" s="328">
        <v>45679.226000000002</v>
      </c>
      <c r="AV18" s="328">
        <v>600023.16200000001</v>
      </c>
      <c r="AW18" s="329">
        <v>754149.97800000105</v>
      </c>
      <c r="AX18" s="326">
        <f t="shared" si="31"/>
        <v>10777056.665000001</v>
      </c>
      <c r="AY18" s="323">
        <f t="shared" si="32"/>
        <v>10553386.868000016</v>
      </c>
      <c r="AZ18" s="321">
        <v>9516378.909</v>
      </c>
      <c r="BA18" s="321">
        <v>9768773.9260000177</v>
      </c>
      <c r="BB18" s="321">
        <v>1126837.9299999995</v>
      </c>
      <c r="BC18" s="321">
        <v>662079.22399999993</v>
      </c>
      <c r="BD18" s="321">
        <v>685.21799999999985</v>
      </c>
      <c r="BE18" s="321">
        <v>86880.068999999959</v>
      </c>
      <c r="BF18" s="321">
        <v>124575.87700000002</v>
      </c>
      <c r="BG18" s="321">
        <v>28604.916000000001</v>
      </c>
      <c r="BH18" s="321">
        <v>8578.7309999999979</v>
      </c>
      <c r="BI18" s="325">
        <v>7048.7329999999993</v>
      </c>
      <c r="BJ18" s="326">
        <f t="shared" si="33"/>
        <v>11212699.83009002</v>
      </c>
      <c r="BK18" s="323">
        <f t="shared" si="34"/>
        <v>10476688.259000018</v>
      </c>
      <c r="BL18" s="321">
        <v>9401173.3476650193</v>
      </c>
      <c r="BM18" s="321">
        <v>9340714.1790000182</v>
      </c>
      <c r="BN18" s="321">
        <v>1701576.749208</v>
      </c>
      <c r="BO18" s="321">
        <v>1047101.464</v>
      </c>
      <c r="BP18" s="321">
        <v>733.53301199999999</v>
      </c>
      <c r="BQ18" s="321">
        <v>58058.811000000002</v>
      </c>
      <c r="BR18" s="321">
        <v>108807.26839999999</v>
      </c>
      <c r="BS18" s="321">
        <v>26338.991999999998</v>
      </c>
      <c r="BT18" s="321">
        <v>408.931805</v>
      </c>
      <c r="BU18" s="327">
        <v>4474.8130000000001</v>
      </c>
      <c r="BV18" s="319">
        <f t="shared" si="10"/>
        <v>9196834</v>
      </c>
      <c r="BW18" s="320">
        <f t="shared" si="11"/>
        <v>9542152</v>
      </c>
      <c r="BX18" s="321">
        <v>8144699</v>
      </c>
      <c r="BY18" s="321">
        <v>8775446</v>
      </c>
      <c r="BZ18" s="321">
        <v>976472</v>
      </c>
      <c r="CA18" s="321">
        <v>638237</v>
      </c>
      <c r="CB18" s="321">
        <v>927</v>
      </c>
      <c r="CC18" s="321">
        <v>83613</v>
      </c>
      <c r="CD18" s="321">
        <v>74736</v>
      </c>
      <c r="CE18" s="325">
        <v>44856</v>
      </c>
      <c r="CF18" s="319">
        <f t="shared" si="12"/>
        <v>9157294.8904760107</v>
      </c>
      <c r="CG18" s="320">
        <f t="shared" si="13"/>
        <v>9420959.5470000021</v>
      </c>
      <c r="CH18" s="323">
        <v>8017445.9634710103</v>
      </c>
      <c r="CI18" s="323">
        <v>8511010.0870000012</v>
      </c>
      <c r="CJ18" s="323">
        <v>893277.69740400009</v>
      </c>
      <c r="CK18" s="323">
        <v>623932.86500000011</v>
      </c>
      <c r="CL18" s="323">
        <v>862.64650099999994</v>
      </c>
      <c r="CM18" s="323">
        <v>101692.216</v>
      </c>
      <c r="CN18" s="323">
        <v>245708.58309999993</v>
      </c>
      <c r="CO18" s="324">
        <v>184324.37899999999</v>
      </c>
      <c r="CP18" s="319">
        <f t="shared" si="14"/>
        <v>9318405.4113280084</v>
      </c>
      <c r="CQ18" s="320">
        <f t="shared" si="15"/>
        <v>8691022.6270000022</v>
      </c>
      <c r="CR18" s="323">
        <v>8115439.334809009</v>
      </c>
      <c r="CS18" s="323">
        <v>7931690.5269999998</v>
      </c>
      <c r="CT18" s="323">
        <v>820165.75504399999</v>
      </c>
      <c r="CU18" s="323">
        <v>469840.89800000004</v>
      </c>
      <c r="CV18" s="323">
        <v>271.935428</v>
      </c>
      <c r="CW18" s="323">
        <v>81151.869000000006</v>
      </c>
      <c r="CX18" s="323">
        <v>382528.38604699983</v>
      </c>
      <c r="CY18" s="324">
        <v>208339.33300000004</v>
      </c>
      <c r="CZ18" s="319">
        <f t="shared" si="16"/>
        <v>8757374.3321379907</v>
      </c>
      <c r="DA18" s="320">
        <f t="shared" si="17"/>
        <v>7583617.8320000088</v>
      </c>
      <c r="DB18" s="323">
        <v>7735325.5567019898</v>
      </c>
      <c r="DC18" s="323">
        <v>7064148.6420000093</v>
      </c>
      <c r="DD18" s="323">
        <v>740328.30739999993</v>
      </c>
      <c r="DE18" s="323">
        <v>309687.58899999992</v>
      </c>
      <c r="DF18" s="323">
        <v>1581.98822</v>
      </c>
      <c r="DG18" s="323">
        <v>21072.974999999999</v>
      </c>
      <c r="DH18" s="323">
        <v>280138.47981599998</v>
      </c>
      <c r="DI18" s="324">
        <v>188708.62599999999</v>
      </c>
      <c r="DJ18" s="319">
        <f t="shared" si="18"/>
        <v>11670858.954999998</v>
      </c>
      <c r="DK18" s="320">
        <f t="shared" si="19"/>
        <v>9697262.4049999993</v>
      </c>
      <c r="DL18" s="321">
        <v>9487010.4589999989</v>
      </c>
      <c r="DM18" s="321">
        <v>8490333.061999999</v>
      </c>
      <c r="DN18" s="321">
        <v>1579463.9889999998</v>
      </c>
      <c r="DO18" s="321">
        <v>570136.15699999989</v>
      </c>
      <c r="DP18" s="321">
        <v>195.50899999999999</v>
      </c>
      <c r="DQ18" s="321">
        <v>11699.568999999998</v>
      </c>
      <c r="DR18" s="320">
        <v>604188.99800000002</v>
      </c>
      <c r="DS18" s="322">
        <v>625093.61699999997</v>
      </c>
      <c r="DT18" s="332">
        <f t="shared" si="20"/>
        <v>119676622.83103216</v>
      </c>
      <c r="DU18" s="328">
        <f t="shared" si="21"/>
        <v>119888774.023</v>
      </c>
      <c r="DV18" s="436">
        <f t="shared" si="22"/>
        <v>100123185.17464715</v>
      </c>
      <c r="DW18" s="436">
        <f t="shared" si="3"/>
        <v>107255907.43900001</v>
      </c>
      <c r="DX18" s="436">
        <f t="shared" si="3"/>
        <v>14839639.378055999</v>
      </c>
      <c r="DY18" s="436">
        <f t="shared" si="3"/>
        <v>7244610.4669999992</v>
      </c>
      <c r="DZ18" s="436">
        <f t="shared" si="3"/>
        <v>7985.0341610000005</v>
      </c>
      <c r="EA18" s="436">
        <f t="shared" si="3"/>
        <v>773497.6370000001</v>
      </c>
      <c r="EB18" s="436">
        <f t="shared" si="23"/>
        <v>916332.37040000001</v>
      </c>
      <c r="EC18" s="436">
        <f t="shared" si="23"/>
        <v>283100.45199999999</v>
      </c>
      <c r="ED18" s="436">
        <f t="shared" si="24"/>
        <v>3789480.8737679995</v>
      </c>
      <c r="EE18" s="437">
        <f t="shared" si="24"/>
        <v>4331658.0280000009</v>
      </c>
      <c r="EF18" s="124"/>
      <c r="EG18" s="124"/>
      <c r="EH18" s="124"/>
      <c r="EI18" s="124"/>
    </row>
    <row r="19" spans="1:139" s="144" customFormat="1" ht="14.5" customHeight="1" x14ac:dyDescent="0.35">
      <c r="A19" s="318" t="s">
        <v>111</v>
      </c>
      <c r="B19" s="326">
        <f t="shared" si="4"/>
        <v>27627.42200000001</v>
      </c>
      <c r="C19" s="323">
        <f t="shared" si="25"/>
        <v>30435.357000000004</v>
      </c>
      <c r="D19" s="330">
        <v>22781.674000000014</v>
      </c>
      <c r="E19" s="330">
        <v>25372.623000000003</v>
      </c>
      <c r="F19" s="330">
        <v>4612.4219999999996</v>
      </c>
      <c r="G19" s="330">
        <v>3854.6570000000002</v>
      </c>
      <c r="H19" s="330">
        <v>3.51</v>
      </c>
      <c r="I19" s="330">
        <v>375.33000000000004</v>
      </c>
      <c r="J19" s="330">
        <v>2.0349999999999997</v>
      </c>
      <c r="K19" s="330">
        <v>3.4039999999999999</v>
      </c>
      <c r="L19" s="330">
        <v>227.78100000000006</v>
      </c>
      <c r="M19" s="330">
        <v>829.34300000000019</v>
      </c>
      <c r="N19" s="326">
        <f t="shared" si="5"/>
        <v>16868.096000000005</v>
      </c>
      <c r="O19" s="323">
        <f t="shared" si="26"/>
        <v>28891.022000000004</v>
      </c>
      <c r="P19" s="330">
        <v>12052.945000000009</v>
      </c>
      <c r="Q19" s="330">
        <v>24223.790000000008</v>
      </c>
      <c r="R19" s="330">
        <v>4520.0360000000001</v>
      </c>
      <c r="S19" s="330">
        <v>3668.4059999999999</v>
      </c>
      <c r="T19" s="330">
        <v>11.215</v>
      </c>
      <c r="U19" s="330">
        <v>516.33100000000002</v>
      </c>
      <c r="V19" s="330">
        <v>25.14</v>
      </c>
      <c r="W19" s="330">
        <v>21.512</v>
      </c>
      <c r="X19" s="330">
        <v>258.76000000000005</v>
      </c>
      <c r="Y19" s="331">
        <v>460.983</v>
      </c>
      <c r="Z19" s="326">
        <f t="shared" si="27"/>
        <v>12877.559000000001</v>
      </c>
      <c r="AA19" s="323">
        <f t="shared" si="28"/>
        <v>22952.909000000003</v>
      </c>
      <c r="AB19" s="328">
        <v>6378.1149999999998</v>
      </c>
      <c r="AC19" s="328">
        <v>17776.397000000001</v>
      </c>
      <c r="AD19" s="328">
        <v>6142.1640000000007</v>
      </c>
      <c r="AE19" s="328">
        <v>3801.415</v>
      </c>
      <c r="AF19" s="334">
        <v>5.67</v>
      </c>
      <c r="AG19" s="328">
        <v>421.86500000000001</v>
      </c>
      <c r="AH19" s="328">
        <v>45.553000000000004</v>
      </c>
      <c r="AI19" s="328">
        <v>134.911</v>
      </c>
      <c r="AJ19" s="328">
        <v>306.05700000000002</v>
      </c>
      <c r="AK19" s="329">
        <v>818.32100000000003</v>
      </c>
      <c r="AL19" s="326">
        <f t="shared" si="6"/>
        <v>13050.651000000002</v>
      </c>
      <c r="AM19" s="323">
        <f t="shared" si="7"/>
        <v>20931.159</v>
      </c>
      <c r="AN19" s="328">
        <v>6592.5259999999998</v>
      </c>
      <c r="AO19" s="328">
        <v>15751.574999999999</v>
      </c>
      <c r="AP19" s="328">
        <v>6265.7470000000003</v>
      </c>
      <c r="AQ19" s="328">
        <v>4196.9560000000001</v>
      </c>
      <c r="AR19" s="334">
        <v>6.0540000000000003</v>
      </c>
      <c r="AS19" s="328">
        <v>322.05600000000004</v>
      </c>
      <c r="AT19" s="328">
        <v>24.195999999999998</v>
      </c>
      <c r="AU19" s="328">
        <v>22.878999999999998</v>
      </c>
      <c r="AV19" s="328">
        <v>162.12799999999999</v>
      </c>
      <c r="AW19" s="329">
        <v>637.69299999999998</v>
      </c>
      <c r="AX19" s="326">
        <f t="shared" si="31"/>
        <v>13284.840000000002</v>
      </c>
      <c r="AY19" s="323">
        <f t="shared" si="32"/>
        <v>27883.045000000002</v>
      </c>
      <c r="AZ19" s="321">
        <v>6704.9070000000029</v>
      </c>
      <c r="BA19" s="321">
        <v>21952.001000000004</v>
      </c>
      <c r="BB19" s="321">
        <v>6574.6929999999993</v>
      </c>
      <c r="BC19" s="321">
        <v>5721.1260000000002</v>
      </c>
      <c r="BD19" s="321">
        <v>4.6809999999999992</v>
      </c>
      <c r="BE19" s="321">
        <v>190.447</v>
      </c>
      <c r="BF19" s="321">
        <v>0.55899999999999994</v>
      </c>
      <c r="BG19" s="321">
        <v>6.6339999999999995</v>
      </c>
      <c r="BH19" s="333"/>
      <c r="BI19" s="325">
        <v>12.837000000000002</v>
      </c>
      <c r="BJ19" s="326">
        <f t="shared" si="33"/>
        <v>19685.546258000002</v>
      </c>
      <c r="BK19" s="323">
        <f t="shared" si="34"/>
        <v>28750.800999999999</v>
      </c>
      <c r="BL19" s="321">
        <v>12192.86672</v>
      </c>
      <c r="BM19" s="321">
        <v>18376.057000000001</v>
      </c>
      <c r="BN19" s="321">
        <v>7443.9949610000003</v>
      </c>
      <c r="BO19" s="321">
        <v>9335.232</v>
      </c>
      <c r="BP19" s="321">
        <v>24.344576999999997</v>
      </c>
      <c r="BQ19" s="321">
        <v>833.62200000000007</v>
      </c>
      <c r="BR19" s="321">
        <v>24.34</v>
      </c>
      <c r="BS19" s="321">
        <v>199.95099999999999</v>
      </c>
      <c r="BT19" s="333"/>
      <c r="BU19" s="327">
        <v>5.9390000000000001</v>
      </c>
      <c r="BV19" s="319">
        <f t="shared" si="10"/>
        <v>11981</v>
      </c>
      <c r="BW19" s="320">
        <f t="shared" si="11"/>
        <v>22309</v>
      </c>
      <c r="BX19" s="321">
        <v>3077</v>
      </c>
      <c r="BY19" s="321">
        <v>13055</v>
      </c>
      <c r="BZ19" s="321">
        <v>8870</v>
      </c>
      <c r="CA19" s="321">
        <v>8122</v>
      </c>
      <c r="CB19" s="321">
        <v>30</v>
      </c>
      <c r="CC19" s="321">
        <v>1094</v>
      </c>
      <c r="CD19" s="321">
        <v>4</v>
      </c>
      <c r="CE19" s="325">
        <v>38</v>
      </c>
      <c r="CF19" s="319">
        <f t="shared" si="12"/>
        <v>8081.1725259999994</v>
      </c>
      <c r="CG19" s="320">
        <f t="shared" si="13"/>
        <v>13899.46</v>
      </c>
      <c r="CH19" s="323">
        <v>4191.0884339999993</v>
      </c>
      <c r="CI19" s="323">
        <v>9662.3130000000001</v>
      </c>
      <c r="CJ19" s="323">
        <v>3793.7008759999999</v>
      </c>
      <c r="CK19" s="323">
        <v>2824.346</v>
      </c>
      <c r="CL19" s="323">
        <v>34.461253999999997</v>
      </c>
      <c r="CM19" s="323">
        <v>1156.259</v>
      </c>
      <c r="CN19" s="323">
        <v>61.921962000000001</v>
      </c>
      <c r="CO19" s="324">
        <v>256.54199999999997</v>
      </c>
      <c r="CP19" s="319">
        <f t="shared" si="14"/>
        <v>8856.9544430000005</v>
      </c>
      <c r="CQ19" s="320">
        <f t="shared" si="15"/>
        <v>14404.922</v>
      </c>
      <c r="CR19" s="323">
        <v>3025.9124969999998</v>
      </c>
      <c r="CS19" s="323">
        <v>10513.205</v>
      </c>
      <c r="CT19" s="323">
        <v>5807.7511480000003</v>
      </c>
      <c r="CU19" s="323">
        <v>3312</v>
      </c>
      <c r="CV19" s="323">
        <v>15.309047999999999</v>
      </c>
      <c r="CW19" s="323">
        <v>498.92200000000003</v>
      </c>
      <c r="CX19" s="323">
        <v>7.9817499999999999</v>
      </c>
      <c r="CY19" s="324">
        <v>80.795000000000002</v>
      </c>
      <c r="CZ19" s="319">
        <f t="shared" si="16"/>
        <v>7961.10959</v>
      </c>
      <c r="DA19" s="320">
        <f t="shared" si="17"/>
        <v>9701.4770000000008</v>
      </c>
      <c r="DB19" s="323">
        <v>2322.1860799999999</v>
      </c>
      <c r="DC19" s="323">
        <v>6603.7810000000009</v>
      </c>
      <c r="DD19" s="323">
        <v>5622.6031599999997</v>
      </c>
      <c r="DE19" s="323">
        <v>2842.3679999999999</v>
      </c>
      <c r="DF19" s="323">
        <v>1.9012800000000001</v>
      </c>
      <c r="DG19" s="323">
        <v>89.492999999999995</v>
      </c>
      <c r="DH19" s="323">
        <v>14.41907</v>
      </c>
      <c r="DI19" s="324">
        <v>165.83500000000001</v>
      </c>
      <c r="DJ19" s="319">
        <f t="shared" si="18"/>
        <v>8864.5740000000005</v>
      </c>
      <c r="DK19" s="320">
        <f t="shared" si="19"/>
        <v>15866.951000000001</v>
      </c>
      <c r="DL19" s="321">
        <v>4266.6549999999997</v>
      </c>
      <c r="DM19" s="321">
        <v>9872.3220000000001</v>
      </c>
      <c r="DN19" s="321">
        <v>4593.1410000000005</v>
      </c>
      <c r="DO19" s="321">
        <v>5192.5640000000003</v>
      </c>
      <c r="DP19" s="321">
        <v>2.1430000000000002</v>
      </c>
      <c r="DQ19" s="321">
        <v>288.22200000000004</v>
      </c>
      <c r="DR19" s="320">
        <v>2.6349999999999998</v>
      </c>
      <c r="DS19" s="322">
        <v>513.84299999999996</v>
      </c>
      <c r="DT19" s="332">
        <f t="shared" si="20"/>
        <v>149138.92481700005</v>
      </c>
      <c r="DU19" s="328">
        <f t="shared" si="21"/>
        <v>236026.103</v>
      </c>
      <c r="DV19" s="436">
        <f t="shared" si="22"/>
        <v>83585.875731000022</v>
      </c>
      <c r="DW19" s="436">
        <f t="shared" si="3"/>
        <v>173159.06400000001</v>
      </c>
      <c r="DX19" s="436">
        <f t="shared" si="3"/>
        <v>64246.253145000002</v>
      </c>
      <c r="DY19" s="436">
        <f t="shared" si="3"/>
        <v>52871.07</v>
      </c>
      <c r="DZ19" s="436">
        <f t="shared" si="3"/>
        <v>139.28915900000001</v>
      </c>
      <c r="EA19" s="436">
        <f t="shared" si="3"/>
        <v>5786.5470000000005</v>
      </c>
      <c r="EB19" s="436">
        <f t="shared" si="23"/>
        <v>121.82299999999999</v>
      </c>
      <c r="EC19" s="436">
        <f t="shared" si="23"/>
        <v>389.291</v>
      </c>
      <c r="ED19" s="436">
        <f t="shared" si="24"/>
        <v>1045.6837820000001</v>
      </c>
      <c r="EE19" s="437">
        <f t="shared" si="24"/>
        <v>3820.1309999999999</v>
      </c>
      <c r="EF19" s="124"/>
      <c r="EG19" s="124"/>
      <c r="EH19" s="124"/>
      <c r="EI19" s="124"/>
    </row>
    <row r="20" spans="1:139" s="144" customFormat="1" ht="14.5" customHeight="1" x14ac:dyDescent="0.35">
      <c r="A20" s="318" t="s">
        <v>112</v>
      </c>
      <c r="B20" s="326">
        <f t="shared" si="4"/>
        <v>227736.88799999992</v>
      </c>
      <c r="C20" s="323">
        <f t="shared" si="25"/>
        <v>304649.04499999998</v>
      </c>
      <c r="D20" s="330">
        <v>43667.848999999995</v>
      </c>
      <c r="E20" s="330">
        <v>93570.398000000016</v>
      </c>
      <c r="F20" s="330">
        <v>173500.68899999995</v>
      </c>
      <c r="G20" s="330">
        <v>175557.44599999997</v>
      </c>
      <c r="H20" s="330">
        <v>17.965</v>
      </c>
      <c r="I20" s="330">
        <v>2076.1480000000001</v>
      </c>
      <c r="J20" s="330">
        <v>2030.971</v>
      </c>
      <c r="K20" s="330">
        <v>537.9620000000001</v>
      </c>
      <c r="L20" s="330">
        <v>8519.4140000000007</v>
      </c>
      <c r="M20" s="330">
        <v>32907.091</v>
      </c>
      <c r="N20" s="326">
        <f t="shared" si="5"/>
        <v>176774.27200000003</v>
      </c>
      <c r="O20" s="323">
        <f t="shared" si="26"/>
        <v>231659.29899999997</v>
      </c>
      <c r="P20" s="330">
        <v>26747.522000000008</v>
      </c>
      <c r="Q20" s="330">
        <v>87967.22500000002</v>
      </c>
      <c r="R20" s="330">
        <v>149094.57300000003</v>
      </c>
      <c r="S20" s="330">
        <v>138937.98299999998</v>
      </c>
      <c r="T20" s="330">
        <v>18.512999999999998</v>
      </c>
      <c r="U20" s="330">
        <v>1798.867</v>
      </c>
      <c r="V20" s="330">
        <v>475.40000000000003</v>
      </c>
      <c r="W20" s="330">
        <v>520.60399999999993</v>
      </c>
      <c r="X20" s="330">
        <v>438.26400000000018</v>
      </c>
      <c r="Y20" s="331">
        <v>2434.6200000000003</v>
      </c>
      <c r="Z20" s="326">
        <f t="shared" si="27"/>
        <v>219462.837</v>
      </c>
      <c r="AA20" s="323">
        <f t="shared" si="28"/>
        <v>227672.69899999999</v>
      </c>
      <c r="AB20" s="328">
        <v>30208.895</v>
      </c>
      <c r="AC20" s="328">
        <v>78144.032000000007</v>
      </c>
      <c r="AD20" s="328">
        <v>186917.913</v>
      </c>
      <c r="AE20" s="328">
        <v>141102.39799999999</v>
      </c>
      <c r="AF20" s="328">
        <v>25.945</v>
      </c>
      <c r="AG20" s="328">
        <v>2082.8989999999999</v>
      </c>
      <c r="AH20" s="328">
        <v>11.103999999999999</v>
      </c>
      <c r="AI20" s="328">
        <v>125.67700000000001</v>
      </c>
      <c r="AJ20" s="328">
        <v>2298.9799999999996</v>
      </c>
      <c r="AK20" s="329">
        <v>6217.6930000000002</v>
      </c>
      <c r="AL20" s="326">
        <f t="shared" si="6"/>
        <v>199028.43899999998</v>
      </c>
      <c r="AM20" s="323">
        <f t="shared" si="7"/>
        <v>221660.33700000003</v>
      </c>
      <c r="AN20" s="328">
        <v>31274.148000000008</v>
      </c>
      <c r="AO20" s="328">
        <v>72251.572</v>
      </c>
      <c r="AP20" s="328">
        <v>166742.981</v>
      </c>
      <c r="AQ20" s="328">
        <v>145493.06299999999</v>
      </c>
      <c r="AR20" s="328">
        <v>14.683</v>
      </c>
      <c r="AS20" s="328">
        <v>1628.6320000000001</v>
      </c>
      <c r="AT20" s="328">
        <v>0.71799999999999997</v>
      </c>
      <c r="AU20" s="328">
        <v>9.1620000000000008</v>
      </c>
      <c r="AV20" s="328">
        <v>995.90899999999897</v>
      </c>
      <c r="AW20" s="329">
        <v>2277.9079999999999</v>
      </c>
      <c r="AX20" s="326">
        <f t="shared" si="31"/>
        <v>183421.09599999999</v>
      </c>
      <c r="AY20" s="323">
        <f t="shared" si="32"/>
        <v>238626.52999999997</v>
      </c>
      <c r="AZ20" s="321">
        <v>30011.36500000002</v>
      </c>
      <c r="BA20" s="321">
        <v>88445.973999999958</v>
      </c>
      <c r="BB20" s="321">
        <v>153396.01899999997</v>
      </c>
      <c r="BC20" s="321">
        <v>148914.89800000002</v>
      </c>
      <c r="BD20" s="321">
        <v>7.1619999999999955</v>
      </c>
      <c r="BE20" s="321">
        <v>1092.6090000000002</v>
      </c>
      <c r="BF20" s="321">
        <v>5.0489999999999995</v>
      </c>
      <c r="BG20" s="321">
        <v>136.79399999999998</v>
      </c>
      <c r="BH20" s="321">
        <v>1.5009999999999999</v>
      </c>
      <c r="BI20" s="325">
        <v>36.254999999999995</v>
      </c>
      <c r="BJ20" s="326">
        <f t="shared" si="33"/>
        <v>162031.09833400004</v>
      </c>
      <c r="BK20" s="323">
        <f t="shared" si="34"/>
        <v>215422.21199999994</v>
      </c>
      <c r="BL20" s="321">
        <v>18579.200841000009</v>
      </c>
      <c r="BM20" s="321">
        <v>74020.154999999984</v>
      </c>
      <c r="BN20" s="321">
        <v>143433.58136000001</v>
      </c>
      <c r="BO20" s="321">
        <v>139993.17699999997</v>
      </c>
      <c r="BP20" s="321">
        <v>9.3998229999999996</v>
      </c>
      <c r="BQ20" s="321">
        <v>1319.5030000000002</v>
      </c>
      <c r="BR20" s="321">
        <v>7.0323899999999995</v>
      </c>
      <c r="BS20" s="321">
        <v>40.192999999999998</v>
      </c>
      <c r="BT20" s="321">
        <v>1.88392</v>
      </c>
      <c r="BU20" s="327">
        <v>49.184000000000005</v>
      </c>
      <c r="BV20" s="319">
        <f t="shared" si="10"/>
        <v>156179</v>
      </c>
      <c r="BW20" s="320">
        <f t="shared" si="11"/>
        <v>223457</v>
      </c>
      <c r="BX20" s="321">
        <v>22412</v>
      </c>
      <c r="BY20" s="321">
        <v>79985</v>
      </c>
      <c r="BZ20" s="321">
        <v>133658</v>
      </c>
      <c r="CA20" s="321">
        <v>139732</v>
      </c>
      <c r="CB20" s="321">
        <v>74</v>
      </c>
      <c r="CC20" s="321">
        <v>3327</v>
      </c>
      <c r="CD20" s="321">
        <v>35</v>
      </c>
      <c r="CE20" s="325">
        <v>413</v>
      </c>
      <c r="CF20" s="319">
        <f t="shared" si="12"/>
        <v>154287.79465400003</v>
      </c>
      <c r="CG20" s="320">
        <f t="shared" si="13"/>
        <v>238379.58199999999</v>
      </c>
      <c r="CH20" s="323">
        <v>15997.032803000007</v>
      </c>
      <c r="CI20" s="323">
        <v>79374.600999999995</v>
      </c>
      <c r="CJ20" s="323">
        <v>137708.89771300001</v>
      </c>
      <c r="CK20" s="323">
        <v>153911.804</v>
      </c>
      <c r="CL20" s="323">
        <v>42.791767999999998</v>
      </c>
      <c r="CM20" s="323">
        <v>2207.116</v>
      </c>
      <c r="CN20" s="323">
        <v>539.07236999999998</v>
      </c>
      <c r="CO20" s="324">
        <v>2886.0609999999997</v>
      </c>
      <c r="CP20" s="319">
        <f t="shared" si="14"/>
        <v>150053.35249500003</v>
      </c>
      <c r="CQ20" s="320">
        <f t="shared" si="15"/>
        <v>233578.18799999997</v>
      </c>
      <c r="CR20" s="323">
        <v>12666.234017000008</v>
      </c>
      <c r="CS20" s="323">
        <v>72491.893999999986</v>
      </c>
      <c r="CT20" s="323">
        <v>137032.85620400001</v>
      </c>
      <c r="CU20" s="323">
        <v>157443.848</v>
      </c>
      <c r="CV20" s="323">
        <v>55.337087999999994</v>
      </c>
      <c r="CW20" s="323">
        <v>2265.7170000000001</v>
      </c>
      <c r="CX20" s="323">
        <v>298.925186</v>
      </c>
      <c r="CY20" s="324">
        <v>1376.729</v>
      </c>
      <c r="CZ20" s="319">
        <f t="shared" si="16"/>
        <v>85558.099322999988</v>
      </c>
      <c r="DA20" s="320">
        <f t="shared" si="17"/>
        <v>125146.69099999999</v>
      </c>
      <c r="DB20" s="323">
        <v>11283.388130000001</v>
      </c>
      <c r="DC20" s="323">
        <v>53924.484000000004</v>
      </c>
      <c r="DD20" s="323">
        <v>74000.623909999995</v>
      </c>
      <c r="DE20" s="323">
        <v>67702.269</v>
      </c>
      <c r="DF20" s="323">
        <v>37.281660000000002</v>
      </c>
      <c r="DG20" s="323">
        <v>1648.837</v>
      </c>
      <c r="DH20" s="323">
        <v>236.805623</v>
      </c>
      <c r="DI20" s="324">
        <v>1871.1010000000001</v>
      </c>
      <c r="DJ20" s="319">
        <f t="shared" si="18"/>
        <v>179980.61</v>
      </c>
      <c r="DK20" s="320">
        <f t="shared" si="19"/>
        <v>240877.76</v>
      </c>
      <c r="DL20" s="321">
        <v>13474.017</v>
      </c>
      <c r="DM20" s="321">
        <v>71214.412000000011</v>
      </c>
      <c r="DN20" s="321">
        <v>166474.943</v>
      </c>
      <c r="DO20" s="321">
        <v>161003.34100000001</v>
      </c>
      <c r="DP20" s="321">
        <v>15.759000000000002</v>
      </c>
      <c r="DQ20" s="321">
        <v>1665.2260000000001</v>
      </c>
      <c r="DR20" s="320">
        <v>15.891</v>
      </c>
      <c r="DS20" s="322">
        <v>6994.7809999999999</v>
      </c>
      <c r="DT20" s="332">
        <f t="shared" si="20"/>
        <v>1894513.4868060001</v>
      </c>
      <c r="DU20" s="328">
        <f t="shared" si="21"/>
        <v>2501129.3429999999</v>
      </c>
      <c r="DV20" s="436">
        <f t="shared" si="22"/>
        <v>256321.65179100007</v>
      </c>
      <c r="DW20" s="436">
        <f t="shared" si="3"/>
        <v>851389.74699999997</v>
      </c>
      <c r="DX20" s="436">
        <f t="shared" si="3"/>
        <v>1621961.0771870001</v>
      </c>
      <c r="DY20" s="436">
        <f t="shared" si="3"/>
        <v>1569792.227</v>
      </c>
      <c r="DZ20" s="436">
        <f t="shared" si="3"/>
        <v>318.83733899999999</v>
      </c>
      <c r="EA20" s="436">
        <f t="shared" si="3"/>
        <v>21112.554</v>
      </c>
      <c r="EB20" s="436">
        <f t="shared" si="23"/>
        <v>2530.27439</v>
      </c>
      <c r="EC20" s="436">
        <f t="shared" si="23"/>
        <v>1370.3919999999998</v>
      </c>
      <c r="ED20" s="436">
        <f t="shared" si="24"/>
        <v>13381.646099000001</v>
      </c>
      <c r="EE20" s="437">
        <f t="shared" si="24"/>
        <v>57464.42300000001</v>
      </c>
      <c r="EF20" s="124"/>
      <c r="EG20" s="124"/>
      <c r="EH20" s="124"/>
      <c r="EI20" s="124"/>
    </row>
    <row r="21" spans="1:139" s="144" customFormat="1" ht="14.5" customHeight="1" x14ac:dyDescent="0.35">
      <c r="A21" s="318" t="s">
        <v>79</v>
      </c>
      <c r="B21" s="326">
        <f t="shared" si="4"/>
        <v>2888020.5739999991</v>
      </c>
      <c r="C21" s="323">
        <f t="shared" si="25"/>
        <v>7323123.2100000037</v>
      </c>
      <c r="D21" s="330">
        <v>2140231.4089999991</v>
      </c>
      <c r="E21" s="330">
        <v>6074919.5420000041</v>
      </c>
      <c r="F21" s="330">
        <v>474540.60500000004</v>
      </c>
      <c r="G21" s="330">
        <v>577825.09999999986</v>
      </c>
      <c r="H21" s="330">
        <v>1189.9550000000002</v>
      </c>
      <c r="I21" s="330">
        <v>59058.404000000002</v>
      </c>
      <c r="J21" s="330">
        <v>28526.579999999998</v>
      </c>
      <c r="K21" s="330">
        <v>344921.71699999995</v>
      </c>
      <c r="L21" s="330">
        <v>243532.02500000002</v>
      </c>
      <c r="M21" s="330">
        <v>266398.4470000001</v>
      </c>
      <c r="N21" s="326">
        <f t="shared" si="5"/>
        <v>2876454.6219999846</v>
      </c>
      <c r="O21" s="323">
        <f t="shared" si="26"/>
        <v>6887866.6509999838</v>
      </c>
      <c r="P21" s="330">
        <v>2028765.6929999844</v>
      </c>
      <c r="Q21" s="330">
        <v>5893908.8819999844</v>
      </c>
      <c r="R21" s="330">
        <v>554903.22600000002</v>
      </c>
      <c r="S21" s="330">
        <v>427022.76699999993</v>
      </c>
      <c r="T21" s="330">
        <v>467.46000000000055</v>
      </c>
      <c r="U21" s="330">
        <v>56997.555999999975</v>
      </c>
      <c r="V21" s="330">
        <v>22877.306999999997</v>
      </c>
      <c r="W21" s="330">
        <v>255177.81599999999</v>
      </c>
      <c r="X21" s="330">
        <v>269440.93600000028</v>
      </c>
      <c r="Y21" s="331">
        <v>254759.63000000015</v>
      </c>
      <c r="Z21" s="326">
        <f t="shared" si="27"/>
        <v>2835022.82</v>
      </c>
      <c r="AA21" s="323">
        <f t="shared" si="28"/>
        <v>6318429.7699999996</v>
      </c>
      <c r="AB21" s="328">
        <v>1961177.888</v>
      </c>
      <c r="AC21" s="328">
        <v>5495261.6409999998</v>
      </c>
      <c r="AD21" s="328">
        <v>637822.37599999993</v>
      </c>
      <c r="AE21" s="328">
        <v>374815.72600000002</v>
      </c>
      <c r="AF21" s="328">
        <v>425.351</v>
      </c>
      <c r="AG21" s="328">
        <v>70773.328999999998</v>
      </c>
      <c r="AH21" s="328">
        <v>11895.991</v>
      </c>
      <c r="AI21" s="328">
        <v>128471.51</v>
      </c>
      <c r="AJ21" s="328">
        <v>223701.21399999998</v>
      </c>
      <c r="AK21" s="329">
        <v>249107.56399999998</v>
      </c>
      <c r="AL21" s="326">
        <f t="shared" si="6"/>
        <v>2949368.992000001</v>
      </c>
      <c r="AM21" s="323">
        <f t="shared" si="7"/>
        <v>6031727.9610000011</v>
      </c>
      <c r="AN21" s="328">
        <v>2233751.469000001</v>
      </c>
      <c r="AO21" s="328">
        <v>5257795.9590000007</v>
      </c>
      <c r="AP21" s="328">
        <v>382649.92300000001</v>
      </c>
      <c r="AQ21" s="328">
        <v>282358.34100000001</v>
      </c>
      <c r="AR21" s="328">
        <v>469.50700000000006</v>
      </c>
      <c r="AS21" s="328">
        <v>70047.631999999998</v>
      </c>
      <c r="AT21" s="328">
        <v>17166.810000000001</v>
      </c>
      <c r="AU21" s="328">
        <v>172994.42300000001</v>
      </c>
      <c r="AV21" s="328">
        <v>315331.283</v>
      </c>
      <c r="AW21" s="329">
        <v>248531.606</v>
      </c>
      <c r="AX21" s="326">
        <f t="shared" si="31"/>
        <v>2405540.5670000063</v>
      </c>
      <c r="AY21" s="323">
        <f t="shared" si="32"/>
        <v>5375828.1050000032</v>
      </c>
      <c r="AZ21" s="321">
        <v>1823702.6020000062</v>
      </c>
      <c r="BA21" s="321">
        <v>4677478.8550000042</v>
      </c>
      <c r="BB21" s="321">
        <v>557357.51100000006</v>
      </c>
      <c r="BC21" s="321">
        <v>398347.87900000002</v>
      </c>
      <c r="BD21" s="321">
        <v>751.04099999999937</v>
      </c>
      <c r="BE21" s="321">
        <v>54114.032000000007</v>
      </c>
      <c r="BF21" s="321">
        <v>23722.082000000006</v>
      </c>
      <c r="BG21" s="321">
        <v>245260.51699999999</v>
      </c>
      <c r="BH21" s="321">
        <v>7.3310000000000004</v>
      </c>
      <c r="BI21" s="325">
        <v>626.822</v>
      </c>
      <c r="BJ21" s="326">
        <f t="shared" si="33"/>
        <v>2371407.8065320062</v>
      </c>
      <c r="BK21" s="323">
        <f t="shared" si="34"/>
        <v>5228168.5279999897</v>
      </c>
      <c r="BL21" s="321">
        <v>1776619.9530010058</v>
      </c>
      <c r="BM21" s="321">
        <v>4436751.3679999905</v>
      </c>
      <c r="BN21" s="321">
        <v>566328.22086</v>
      </c>
      <c r="BO21" s="321">
        <v>423226.31800000009</v>
      </c>
      <c r="BP21" s="321">
        <v>402.73675200000002</v>
      </c>
      <c r="BQ21" s="321">
        <v>55331.002999999997</v>
      </c>
      <c r="BR21" s="321">
        <v>28041.770605000002</v>
      </c>
      <c r="BS21" s="321">
        <v>312262.40299999999</v>
      </c>
      <c r="BT21" s="321">
        <v>15.125314000000001</v>
      </c>
      <c r="BU21" s="327">
        <v>597.43600000000004</v>
      </c>
      <c r="BV21" s="319">
        <f t="shared" si="10"/>
        <v>2146669</v>
      </c>
      <c r="BW21" s="320">
        <f t="shared" si="11"/>
        <v>5091191</v>
      </c>
      <c r="BX21" s="321">
        <v>1768317</v>
      </c>
      <c r="BY21" s="321">
        <v>4393743</v>
      </c>
      <c r="BZ21" s="321">
        <v>343844</v>
      </c>
      <c r="CA21" s="321">
        <v>310914</v>
      </c>
      <c r="CB21" s="321">
        <v>262</v>
      </c>
      <c r="CC21" s="321">
        <v>67054</v>
      </c>
      <c r="CD21" s="321">
        <v>34246</v>
      </c>
      <c r="CE21" s="325">
        <v>319480</v>
      </c>
      <c r="CF21" s="319">
        <f t="shared" si="12"/>
        <v>1972569.2654110019</v>
      </c>
      <c r="CG21" s="320">
        <f t="shared" si="13"/>
        <v>4743980.2539999997</v>
      </c>
      <c r="CH21" s="323">
        <v>1628997.769674002</v>
      </c>
      <c r="CI21" s="323">
        <v>4145460.5829999996</v>
      </c>
      <c r="CJ21" s="323">
        <v>288418.08169399999</v>
      </c>
      <c r="CK21" s="323">
        <v>303434.08500000002</v>
      </c>
      <c r="CL21" s="323">
        <v>319.08651099999997</v>
      </c>
      <c r="CM21" s="323">
        <v>55181.683000000005</v>
      </c>
      <c r="CN21" s="323">
        <v>54834.327531999988</v>
      </c>
      <c r="CO21" s="324">
        <v>239903.90300000011</v>
      </c>
      <c r="CP21" s="319">
        <f t="shared" si="14"/>
        <v>1743103.2461300029</v>
      </c>
      <c r="CQ21" s="320">
        <f t="shared" si="15"/>
        <v>3984167.4359999993</v>
      </c>
      <c r="CR21" s="323">
        <v>1513087.5995970031</v>
      </c>
      <c r="CS21" s="323">
        <v>3643409.9799999995</v>
      </c>
      <c r="CT21" s="323">
        <v>206733.41603199998</v>
      </c>
      <c r="CU21" s="323">
        <v>218799.44000000003</v>
      </c>
      <c r="CV21" s="323">
        <v>299.89030700000001</v>
      </c>
      <c r="CW21" s="323">
        <v>49027.526999999987</v>
      </c>
      <c r="CX21" s="323">
        <v>22982.340193999997</v>
      </c>
      <c r="CY21" s="324">
        <v>72930.489000000001</v>
      </c>
      <c r="CZ21" s="319">
        <f t="shared" si="16"/>
        <v>1564156.7558379981</v>
      </c>
      <c r="DA21" s="320">
        <f t="shared" si="17"/>
        <v>3513089.248000002</v>
      </c>
      <c r="DB21" s="323">
        <v>1372277.638319998</v>
      </c>
      <c r="DC21" s="323">
        <v>3229455.7120000022</v>
      </c>
      <c r="DD21" s="323">
        <v>169444.18421000001</v>
      </c>
      <c r="DE21" s="323">
        <v>172158.31299999999</v>
      </c>
      <c r="DF21" s="323">
        <v>1143.5100960000002</v>
      </c>
      <c r="DG21" s="323">
        <v>57425.353999999999</v>
      </c>
      <c r="DH21" s="323">
        <v>21291.423211999998</v>
      </c>
      <c r="DI21" s="324">
        <v>54049.868999999999</v>
      </c>
      <c r="DJ21" s="319">
        <f t="shared" si="18"/>
        <v>1527072.5700000003</v>
      </c>
      <c r="DK21" s="320">
        <f t="shared" si="19"/>
        <v>4212557.5989999995</v>
      </c>
      <c r="DL21" s="321">
        <v>1335905.6460000002</v>
      </c>
      <c r="DM21" s="321">
        <v>3778053.2620000001</v>
      </c>
      <c r="DN21" s="321">
        <v>188819.03400000001</v>
      </c>
      <c r="DO21" s="321">
        <v>163421.94499999998</v>
      </c>
      <c r="DP21" s="321">
        <v>190.20799999999997</v>
      </c>
      <c r="DQ21" s="321">
        <v>61505.11</v>
      </c>
      <c r="DR21" s="320">
        <v>2157.6819999999998</v>
      </c>
      <c r="DS21" s="322">
        <v>209577.28199999989</v>
      </c>
      <c r="DT21" s="332">
        <f t="shared" si="20"/>
        <v>25279386.218911003</v>
      </c>
      <c r="DU21" s="328">
        <f t="shared" si="21"/>
        <v>58710129.76199998</v>
      </c>
      <c r="DV21" s="436">
        <f t="shared" si="22"/>
        <v>19582834.667592</v>
      </c>
      <c r="DW21" s="436">
        <f t="shared" si="3"/>
        <v>51026238.783999979</v>
      </c>
      <c r="DX21" s="436">
        <f t="shared" si="3"/>
        <v>4370860.5777960001</v>
      </c>
      <c r="DY21" s="436">
        <f t="shared" si="3"/>
        <v>3652323.9139999999</v>
      </c>
      <c r="DZ21" s="436">
        <f t="shared" si="3"/>
        <v>5920.7456659999998</v>
      </c>
      <c r="EA21" s="436">
        <f t="shared" si="3"/>
        <v>656515.63</v>
      </c>
      <c r="EB21" s="436">
        <f t="shared" si="23"/>
        <v>132230.54060499999</v>
      </c>
      <c r="EC21" s="436">
        <f t="shared" si="23"/>
        <v>1459088.3859999997</v>
      </c>
      <c r="ED21" s="436">
        <f t="shared" si="24"/>
        <v>1187539.6872520002</v>
      </c>
      <c r="EE21" s="437">
        <f t="shared" si="24"/>
        <v>1915963.0480000004</v>
      </c>
      <c r="EF21" s="124"/>
      <c r="EG21" s="124"/>
      <c r="EH21" s="124"/>
      <c r="EI21" s="124"/>
    </row>
    <row r="22" spans="1:139" s="144" customFormat="1" ht="14.5" customHeight="1" x14ac:dyDescent="0.35">
      <c r="A22" s="318" t="s">
        <v>113</v>
      </c>
      <c r="B22" s="326">
        <f t="shared" si="4"/>
        <v>167952.05599999995</v>
      </c>
      <c r="C22" s="323">
        <f t="shared" si="25"/>
        <v>180412.277</v>
      </c>
      <c r="D22" s="330">
        <v>30633.648999999979</v>
      </c>
      <c r="E22" s="330">
        <v>89139.758000000002</v>
      </c>
      <c r="F22" s="330">
        <v>136709.01499999996</v>
      </c>
      <c r="G22" s="330">
        <v>87260.959000000003</v>
      </c>
      <c r="H22" s="330">
        <v>20.255000000000003</v>
      </c>
      <c r="I22" s="330">
        <v>1316.4980000000003</v>
      </c>
      <c r="J22" s="330">
        <v>18.301000000000002</v>
      </c>
      <c r="K22" s="330">
        <v>115.37100000000001</v>
      </c>
      <c r="L22" s="330">
        <v>570.83599999999967</v>
      </c>
      <c r="M22" s="330">
        <v>2579.6909999999998</v>
      </c>
      <c r="N22" s="326">
        <f t="shared" si="5"/>
        <v>136168.21400000001</v>
      </c>
      <c r="O22" s="323">
        <f t="shared" si="26"/>
        <v>149651.10200000001</v>
      </c>
      <c r="P22" s="330">
        <v>22881.27099999999</v>
      </c>
      <c r="Q22" s="330">
        <v>74670.158000000025</v>
      </c>
      <c r="R22" s="330">
        <v>112789.37000000001</v>
      </c>
      <c r="S22" s="330">
        <v>71037.409999999974</v>
      </c>
      <c r="T22" s="330">
        <v>34.667999999999999</v>
      </c>
      <c r="U22" s="330">
        <v>1530.9150000000004</v>
      </c>
      <c r="V22" s="330">
        <v>8.0990000000000002</v>
      </c>
      <c r="W22" s="330">
        <v>92.73299999999999</v>
      </c>
      <c r="X22" s="330">
        <v>454.80599999999981</v>
      </c>
      <c r="Y22" s="331">
        <v>2319.8860000000004</v>
      </c>
      <c r="Z22" s="326">
        <f t="shared" si="27"/>
        <v>72852.989999999991</v>
      </c>
      <c r="AA22" s="323">
        <f t="shared" si="28"/>
        <v>125531.75799999999</v>
      </c>
      <c r="AB22" s="328">
        <v>21706.560000000001</v>
      </c>
      <c r="AC22" s="328">
        <v>69490.642999999996</v>
      </c>
      <c r="AD22" s="328">
        <v>50342.826999999997</v>
      </c>
      <c r="AE22" s="328">
        <v>51248.088000000003</v>
      </c>
      <c r="AF22" s="328">
        <v>57.525000000000006</v>
      </c>
      <c r="AG22" s="328">
        <v>1774.298</v>
      </c>
      <c r="AH22" s="328">
        <v>19.358000000000001</v>
      </c>
      <c r="AI22" s="328">
        <v>285.279</v>
      </c>
      <c r="AJ22" s="328">
        <v>726.72</v>
      </c>
      <c r="AK22" s="329">
        <v>2733.45</v>
      </c>
      <c r="AL22" s="326">
        <f t="shared" si="6"/>
        <v>69034.688000000024</v>
      </c>
      <c r="AM22" s="323">
        <f t="shared" si="7"/>
        <v>131207.446</v>
      </c>
      <c r="AN22" s="328">
        <v>21698.29800000001</v>
      </c>
      <c r="AO22" s="328">
        <v>74626.236999999994</v>
      </c>
      <c r="AP22" s="328">
        <v>46345.941000000006</v>
      </c>
      <c r="AQ22" s="328">
        <v>50997.689999999995</v>
      </c>
      <c r="AR22" s="328">
        <v>63.368000000000009</v>
      </c>
      <c r="AS22" s="328">
        <v>2469.5789999999997</v>
      </c>
      <c r="AT22" s="328">
        <v>15.479000000000001</v>
      </c>
      <c r="AU22" s="328">
        <v>193.49199999999999</v>
      </c>
      <c r="AV22" s="328">
        <v>911.60199999999998</v>
      </c>
      <c r="AW22" s="329">
        <v>2920.4479999999999</v>
      </c>
      <c r="AX22" s="326">
        <f t="shared" si="31"/>
        <v>214295.07199999996</v>
      </c>
      <c r="AY22" s="323">
        <f t="shared" si="32"/>
        <v>170665.64</v>
      </c>
      <c r="AZ22" s="321">
        <v>100080.33899999996</v>
      </c>
      <c r="BA22" s="321">
        <v>93870.696999999986</v>
      </c>
      <c r="BB22" s="321">
        <v>114163.51899999997</v>
      </c>
      <c r="BC22" s="321">
        <v>74270.949000000008</v>
      </c>
      <c r="BD22" s="321">
        <v>51.214000000000006</v>
      </c>
      <c r="BE22" s="321">
        <v>2491.6310000000008</v>
      </c>
      <c r="BF22" s="321"/>
      <c r="BG22" s="321">
        <v>15.156999999999998</v>
      </c>
      <c r="BH22" s="333"/>
      <c r="BI22" s="325">
        <v>17.206000000000003</v>
      </c>
      <c r="BJ22" s="326">
        <f t="shared" si="33"/>
        <v>237726.22643500002</v>
      </c>
      <c r="BK22" s="323">
        <f t="shared" si="34"/>
        <v>189957.516</v>
      </c>
      <c r="BL22" s="321">
        <v>42417.59912600003</v>
      </c>
      <c r="BM22" s="321">
        <v>70991.284999999989</v>
      </c>
      <c r="BN22" s="321">
        <v>195288.019569</v>
      </c>
      <c r="BO22" s="321">
        <v>118133.45300000001</v>
      </c>
      <c r="BP22" s="321">
        <v>12.738579999999999</v>
      </c>
      <c r="BQ22" s="321">
        <v>758.50299999999993</v>
      </c>
      <c r="BR22" s="321">
        <v>7.8691599999999999</v>
      </c>
      <c r="BS22" s="321">
        <v>62.843000000000004</v>
      </c>
      <c r="BT22" s="333"/>
      <c r="BU22" s="327">
        <v>11.431999999999999</v>
      </c>
      <c r="BV22" s="319">
        <f t="shared" si="10"/>
        <v>239307</v>
      </c>
      <c r="BW22" s="320">
        <f t="shared" si="11"/>
        <v>211639</v>
      </c>
      <c r="BX22" s="321">
        <v>15985</v>
      </c>
      <c r="BY22" s="321">
        <v>63615</v>
      </c>
      <c r="BZ22" s="321">
        <v>223292</v>
      </c>
      <c r="CA22" s="321">
        <v>146887</v>
      </c>
      <c r="CB22" s="321">
        <v>23</v>
      </c>
      <c r="CC22" s="321">
        <v>1043</v>
      </c>
      <c r="CD22" s="321">
        <v>7</v>
      </c>
      <c r="CE22" s="325">
        <v>94</v>
      </c>
      <c r="CF22" s="319">
        <f t="shared" si="12"/>
        <v>111120.080634</v>
      </c>
      <c r="CG22" s="320">
        <f t="shared" si="13"/>
        <v>127047.2</v>
      </c>
      <c r="CH22" s="323">
        <v>15803.119933000011</v>
      </c>
      <c r="CI22" s="323">
        <v>59103.994000000006</v>
      </c>
      <c r="CJ22" s="323">
        <v>93935.033423999994</v>
      </c>
      <c r="CK22" s="323">
        <v>63995.146999999997</v>
      </c>
      <c r="CL22" s="323">
        <v>13.590428000000001</v>
      </c>
      <c r="CM22" s="323">
        <v>740.85599999999999</v>
      </c>
      <c r="CN22" s="323">
        <v>1368.336849</v>
      </c>
      <c r="CO22" s="324">
        <v>3207.2030000000004</v>
      </c>
      <c r="CP22" s="319">
        <f t="shared" si="14"/>
        <v>48709.42426900001</v>
      </c>
      <c r="CQ22" s="320">
        <f t="shared" si="15"/>
        <v>97843.616000000009</v>
      </c>
      <c r="CR22" s="323">
        <v>16343.021637000009</v>
      </c>
      <c r="CS22" s="323">
        <v>63932.803</v>
      </c>
      <c r="CT22" s="323">
        <v>31985.678857999999</v>
      </c>
      <c r="CU22" s="323">
        <v>29965.288999999997</v>
      </c>
      <c r="CV22" s="323">
        <v>57.920885999999996</v>
      </c>
      <c r="CW22" s="323">
        <v>1881.4560000000001</v>
      </c>
      <c r="CX22" s="323">
        <v>322.802888</v>
      </c>
      <c r="CY22" s="324">
        <v>2064.0680000000002</v>
      </c>
      <c r="CZ22" s="319">
        <f t="shared" si="16"/>
        <v>55748.980624000003</v>
      </c>
      <c r="DA22" s="320">
        <f t="shared" si="17"/>
        <v>101719.19899999999</v>
      </c>
      <c r="DB22" s="323">
        <v>17466.728204000006</v>
      </c>
      <c r="DC22" s="323">
        <v>62341.407999999996</v>
      </c>
      <c r="DD22" s="323">
        <v>37654.124709999996</v>
      </c>
      <c r="DE22" s="323">
        <v>35402.489000000001</v>
      </c>
      <c r="DF22" s="323">
        <v>84.136269999999982</v>
      </c>
      <c r="DG22" s="323">
        <v>1783.86</v>
      </c>
      <c r="DH22" s="323">
        <v>543.99144000000001</v>
      </c>
      <c r="DI22" s="324">
        <v>2191.442</v>
      </c>
      <c r="DJ22" s="319">
        <f t="shared" si="18"/>
        <v>82064.94</v>
      </c>
      <c r="DK22" s="320">
        <f t="shared" si="19"/>
        <v>143336.44400000002</v>
      </c>
      <c r="DL22" s="321">
        <v>22471.054</v>
      </c>
      <c r="DM22" s="321">
        <v>89671.740999999995</v>
      </c>
      <c r="DN22" s="321">
        <v>59445.014999999999</v>
      </c>
      <c r="DO22" s="321">
        <v>45738.736999999994</v>
      </c>
      <c r="DP22" s="321">
        <v>70.832999999999984</v>
      </c>
      <c r="DQ22" s="321">
        <v>2249.4769999999999</v>
      </c>
      <c r="DR22" s="320">
        <v>78.037999999999997</v>
      </c>
      <c r="DS22" s="322">
        <v>5676.4889999999996</v>
      </c>
      <c r="DT22" s="332">
        <f t="shared" si="20"/>
        <v>1434979.671962</v>
      </c>
      <c r="DU22" s="328">
        <f t="shared" si="21"/>
        <v>1629011.1979999996</v>
      </c>
      <c r="DV22" s="436">
        <f t="shared" si="22"/>
        <v>327486.63990000001</v>
      </c>
      <c r="DW22" s="436">
        <f t="shared" si="3"/>
        <v>811453.72399999981</v>
      </c>
      <c r="DX22" s="436">
        <f t="shared" si="3"/>
        <v>1101950.5435609999</v>
      </c>
      <c r="DY22" s="436">
        <f t="shared" si="3"/>
        <v>774937.21099999989</v>
      </c>
      <c r="DZ22" s="436">
        <f t="shared" si="3"/>
        <v>489.24916399999995</v>
      </c>
      <c r="EA22" s="436">
        <f t="shared" si="3"/>
        <v>18040.073</v>
      </c>
      <c r="EB22" s="436">
        <f t="shared" si="23"/>
        <v>69.106160000000003</v>
      </c>
      <c r="EC22" s="436">
        <f t="shared" si="23"/>
        <v>764.87499999999989</v>
      </c>
      <c r="ED22" s="436">
        <f t="shared" si="24"/>
        <v>4984.1331769999988</v>
      </c>
      <c r="EE22" s="437">
        <f t="shared" si="24"/>
        <v>23815.315000000002</v>
      </c>
      <c r="EF22" s="124"/>
      <c r="EG22" s="124"/>
      <c r="EH22" s="124"/>
      <c r="EI22" s="124"/>
    </row>
    <row r="23" spans="1:139" s="144" customFormat="1" ht="14.5" customHeight="1" x14ac:dyDescent="0.35">
      <c r="A23" s="318" t="s">
        <v>114</v>
      </c>
      <c r="B23" s="326">
        <f t="shared" si="4"/>
        <v>39121.214999999989</v>
      </c>
      <c r="C23" s="323">
        <f t="shared" si="25"/>
        <v>268077.99</v>
      </c>
      <c r="D23" s="330">
        <v>35460.636999999995</v>
      </c>
      <c r="E23" s="330">
        <v>235713.48199999999</v>
      </c>
      <c r="F23" s="330">
        <v>3064.5539999999996</v>
      </c>
      <c r="G23" s="330">
        <v>28858.177</v>
      </c>
      <c r="H23" s="330">
        <v>21.555999999999994</v>
      </c>
      <c r="I23" s="330">
        <v>743.77699999999993</v>
      </c>
      <c r="J23" s="330">
        <v>1.637</v>
      </c>
      <c r="K23" s="330">
        <v>195.87599999999998</v>
      </c>
      <c r="L23" s="330">
        <v>572.8309999999999</v>
      </c>
      <c r="M23" s="330">
        <v>2566.6780000000003</v>
      </c>
      <c r="N23" s="326">
        <f t="shared" si="5"/>
        <v>27124.067000000006</v>
      </c>
      <c r="O23" s="323">
        <f t="shared" si="26"/>
        <v>209678.33199999997</v>
      </c>
      <c r="P23" s="330">
        <v>25993.354000000007</v>
      </c>
      <c r="Q23" s="330">
        <v>203100.98199999996</v>
      </c>
      <c r="R23" s="330">
        <v>386.24600000000004</v>
      </c>
      <c r="S23" s="330">
        <v>3385.0460000000003</v>
      </c>
      <c r="T23" s="330">
        <v>17.803000000000001</v>
      </c>
      <c r="U23" s="330">
        <v>1117.779</v>
      </c>
      <c r="V23" s="330">
        <v>6.0799999999999992</v>
      </c>
      <c r="W23" s="330">
        <v>130.80100000000002</v>
      </c>
      <c r="X23" s="330">
        <v>720.58399999999983</v>
      </c>
      <c r="Y23" s="331">
        <v>1943.7239999999993</v>
      </c>
      <c r="Z23" s="326">
        <f t="shared" si="27"/>
        <v>29301.219000000001</v>
      </c>
      <c r="AA23" s="323">
        <f t="shared" si="28"/>
        <v>211707.47099999999</v>
      </c>
      <c r="AB23" s="328">
        <v>25255.782999999999</v>
      </c>
      <c r="AC23" s="328">
        <v>206863.48</v>
      </c>
      <c r="AD23" s="328">
        <v>3638.6950000000002</v>
      </c>
      <c r="AE23" s="328">
        <v>1830.9670000000001</v>
      </c>
      <c r="AF23" s="328">
        <v>10.016999999999999</v>
      </c>
      <c r="AG23" s="328">
        <v>1080.0360000000001</v>
      </c>
      <c r="AH23" s="328">
        <v>12.340999999999999</v>
      </c>
      <c r="AI23" s="328">
        <v>48.853999999999999</v>
      </c>
      <c r="AJ23" s="328">
        <v>384.38300000000004</v>
      </c>
      <c r="AK23" s="329">
        <v>1884.134</v>
      </c>
      <c r="AL23" s="326">
        <f t="shared" si="6"/>
        <v>22024.321000000018</v>
      </c>
      <c r="AM23" s="323">
        <f t="shared" si="7"/>
        <v>198633.06700000001</v>
      </c>
      <c r="AN23" s="328">
        <v>21419.43700000002</v>
      </c>
      <c r="AO23" s="328">
        <v>195476.91</v>
      </c>
      <c r="AP23" s="328">
        <v>50.093000000000004</v>
      </c>
      <c r="AQ23" s="328">
        <v>174.42099999999999</v>
      </c>
      <c r="AR23" s="328">
        <v>12.342000000000001</v>
      </c>
      <c r="AS23" s="328">
        <v>1108.5160000000001</v>
      </c>
      <c r="AT23" s="328">
        <v>2.85</v>
      </c>
      <c r="AU23" s="328">
        <v>52.973999999999997</v>
      </c>
      <c r="AV23" s="328">
        <v>539.59900000000005</v>
      </c>
      <c r="AW23" s="329">
        <v>1820.2459999999999</v>
      </c>
      <c r="AX23" s="326">
        <f t="shared" si="31"/>
        <v>41110.612000000001</v>
      </c>
      <c r="AY23" s="323">
        <f t="shared" si="32"/>
        <v>211653.92700000005</v>
      </c>
      <c r="AZ23" s="321">
        <v>40978.847000000002</v>
      </c>
      <c r="BA23" s="321">
        <v>207705.40600000008</v>
      </c>
      <c r="BB23" s="333">
        <v>74.599000000000018</v>
      </c>
      <c r="BC23" s="321">
        <v>155.86600000000001</v>
      </c>
      <c r="BD23" s="321">
        <v>57.165999999999997</v>
      </c>
      <c r="BE23" s="321">
        <v>3790.1669999999995</v>
      </c>
      <c r="BF23" s="333"/>
      <c r="BG23" s="321">
        <v>1.27</v>
      </c>
      <c r="BH23" s="333"/>
      <c r="BI23" s="325">
        <v>1.218</v>
      </c>
      <c r="BJ23" s="326">
        <f t="shared" si="33"/>
        <v>31149.582473999999</v>
      </c>
      <c r="BK23" s="323">
        <f t="shared" si="34"/>
        <v>175484.46799999996</v>
      </c>
      <c r="BL23" s="321">
        <v>31131.17815</v>
      </c>
      <c r="BM23" s="321">
        <v>172607.48899999997</v>
      </c>
      <c r="BN23" s="333"/>
      <c r="BO23" s="321">
        <v>1.468</v>
      </c>
      <c r="BP23" s="321">
        <v>18.404323999999999</v>
      </c>
      <c r="BQ23" s="321">
        <v>2862.0909999999999</v>
      </c>
      <c r="BR23" s="333"/>
      <c r="BS23" s="321">
        <v>11.317</v>
      </c>
      <c r="BT23" s="333"/>
      <c r="BU23" s="327">
        <v>2.1029999999999998</v>
      </c>
      <c r="BV23" s="319">
        <f t="shared" si="10"/>
        <v>25252</v>
      </c>
      <c r="BW23" s="320">
        <f t="shared" si="11"/>
        <v>150137</v>
      </c>
      <c r="BX23" s="321">
        <v>25204</v>
      </c>
      <c r="BY23" s="321">
        <v>147286</v>
      </c>
      <c r="BZ23" s="321">
        <v>23</v>
      </c>
      <c r="CA23" s="321">
        <v>33</v>
      </c>
      <c r="CB23" s="321">
        <v>22</v>
      </c>
      <c r="CC23" s="321">
        <v>2767</v>
      </c>
      <c r="CD23" s="321">
        <v>3</v>
      </c>
      <c r="CE23" s="325">
        <v>51</v>
      </c>
      <c r="CF23" s="319">
        <f t="shared" si="12"/>
        <v>16452.614606000014</v>
      </c>
      <c r="CG23" s="320">
        <f t="shared" si="13"/>
        <v>115534.10799999999</v>
      </c>
      <c r="CH23" s="323">
        <v>16214.688269000011</v>
      </c>
      <c r="CI23" s="323">
        <v>110182.24099999999</v>
      </c>
      <c r="CJ23" s="323">
        <v>4.1474510000000002</v>
      </c>
      <c r="CK23" s="323">
        <v>14.248999999999999</v>
      </c>
      <c r="CL23" s="323">
        <v>38.487202000000003</v>
      </c>
      <c r="CM23" s="323">
        <v>4419.53</v>
      </c>
      <c r="CN23" s="323">
        <v>195.29168399999998</v>
      </c>
      <c r="CO23" s="324">
        <v>918.08800000000008</v>
      </c>
      <c r="CP23" s="319">
        <f t="shared" si="14"/>
        <v>16510.782051999999</v>
      </c>
      <c r="CQ23" s="320">
        <f t="shared" si="15"/>
        <v>100238.815</v>
      </c>
      <c r="CR23" s="323">
        <v>16216.703819999999</v>
      </c>
      <c r="CS23" s="323">
        <v>93480.311000000002</v>
      </c>
      <c r="CT23" s="323">
        <v>36.523947</v>
      </c>
      <c r="CU23" s="323">
        <v>60.174000000000007</v>
      </c>
      <c r="CV23" s="323">
        <v>31.969262000000001</v>
      </c>
      <c r="CW23" s="323">
        <v>5303.6809999999996</v>
      </c>
      <c r="CX23" s="323">
        <v>225.58502299999998</v>
      </c>
      <c r="CY23" s="324">
        <v>1394.6489999999999</v>
      </c>
      <c r="CZ23" s="319">
        <f t="shared" si="16"/>
        <v>14322.540611</v>
      </c>
      <c r="DA23" s="320">
        <f t="shared" si="17"/>
        <v>89490.255999999994</v>
      </c>
      <c r="DB23" s="323">
        <v>14068.545811000002</v>
      </c>
      <c r="DC23" s="323">
        <v>81246.670999999988</v>
      </c>
      <c r="DD23" s="323">
        <v>134.28826100000001</v>
      </c>
      <c r="DE23" s="323">
        <v>197.37299999999999</v>
      </c>
      <c r="DF23" s="323">
        <v>71.387669000000002</v>
      </c>
      <c r="DG23" s="323">
        <v>7365.9369999999999</v>
      </c>
      <c r="DH23" s="323">
        <v>48.31886999999999</v>
      </c>
      <c r="DI23" s="324">
        <v>680.27499999999998</v>
      </c>
      <c r="DJ23" s="319">
        <f t="shared" si="18"/>
        <v>22180.391000000014</v>
      </c>
      <c r="DK23" s="320">
        <f t="shared" si="19"/>
        <v>139013.41800000001</v>
      </c>
      <c r="DL23" s="321">
        <v>22079.365000000013</v>
      </c>
      <c r="DM23" s="321">
        <v>130053.78599999999</v>
      </c>
      <c r="DN23" s="321">
        <v>14.861000000000001</v>
      </c>
      <c r="DO23" s="321">
        <v>46.427999999999997</v>
      </c>
      <c r="DP23" s="321">
        <v>52.987000000000002</v>
      </c>
      <c r="DQ23" s="321">
        <v>6266.911000000001</v>
      </c>
      <c r="DR23" s="320">
        <v>33.177999999999997</v>
      </c>
      <c r="DS23" s="322">
        <v>2646.2929999999997</v>
      </c>
      <c r="DT23" s="332">
        <f t="shared" si="20"/>
        <v>284549.34474299999</v>
      </c>
      <c r="DU23" s="328">
        <f t="shared" si="21"/>
        <v>1869648.8520000002</v>
      </c>
      <c r="DV23" s="436">
        <f t="shared" si="22"/>
        <v>274022.53905000002</v>
      </c>
      <c r="DW23" s="436">
        <f t="shared" si="3"/>
        <v>1783716.7580000001</v>
      </c>
      <c r="DX23" s="436">
        <f t="shared" si="3"/>
        <v>7427.007658999999</v>
      </c>
      <c r="DY23" s="436">
        <f t="shared" si="3"/>
        <v>34757.169000000002</v>
      </c>
      <c r="DZ23" s="436">
        <f t="shared" si="3"/>
        <v>354.11945700000001</v>
      </c>
      <c r="EA23" s="436">
        <f t="shared" si="3"/>
        <v>36825.425000000003</v>
      </c>
      <c r="EB23" s="436">
        <f t="shared" si="23"/>
        <v>22.907999999999998</v>
      </c>
      <c r="EC23" s="436">
        <f t="shared" si="23"/>
        <v>441.09199999999998</v>
      </c>
      <c r="ED23" s="436">
        <f t="shared" si="24"/>
        <v>2722.7705769999998</v>
      </c>
      <c r="EE23" s="437">
        <f t="shared" si="24"/>
        <v>13908.407999999998</v>
      </c>
      <c r="EF23" s="124"/>
      <c r="EG23" s="124"/>
      <c r="EH23" s="124"/>
      <c r="EI23" s="124"/>
    </row>
    <row r="24" spans="1:139" s="144" customFormat="1" ht="14.5" customHeight="1" x14ac:dyDescent="0.35">
      <c r="A24" s="318" t="s">
        <v>115</v>
      </c>
      <c r="B24" s="326">
        <f t="shared" si="4"/>
        <v>330037.80100000004</v>
      </c>
      <c r="C24" s="323">
        <f t="shared" si="25"/>
        <v>310668.13099999999</v>
      </c>
      <c r="D24" s="330">
        <v>49141.742999999988</v>
      </c>
      <c r="E24" s="330">
        <v>130641.12100000003</v>
      </c>
      <c r="F24" s="330">
        <v>278860.40099999995</v>
      </c>
      <c r="G24" s="330">
        <v>166206.17499999996</v>
      </c>
      <c r="H24" s="330">
        <v>68.933000000000021</v>
      </c>
      <c r="I24" s="330">
        <v>7438.9499999999971</v>
      </c>
      <c r="J24" s="330">
        <v>18.34</v>
      </c>
      <c r="K24" s="330">
        <v>215.614</v>
      </c>
      <c r="L24" s="330">
        <v>1948.3839999999998</v>
      </c>
      <c r="M24" s="330">
        <v>6166.2709999999997</v>
      </c>
      <c r="N24" s="326">
        <f t="shared" si="5"/>
        <v>283343.43799999997</v>
      </c>
      <c r="O24" s="323">
        <f t="shared" si="26"/>
        <v>324834.02499999991</v>
      </c>
      <c r="P24" s="330">
        <v>45046.461000000003</v>
      </c>
      <c r="Q24" s="330">
        <v>186303.86099999989</v>
      </c>
      <c r="R24" s="330">
        <v>236115.96599999999</v>
      </c>
      <c r="S24" s="330">
        <v>121965.92599999999</v>
      </c>
      <c r="T24" s="330">
        <v>29.021999999999998</v>
      </c>
      <c r="U24" s="330">
        <v>9544.2319999999982</v>
      </c>
      <c r="V24" s="330">
        <v>84.317999999999984</v>
      </c>
      <c r="W24" s="330">
        <v>492.10100000000011</v>
      </c>
      <c r="X24" s="330">
        <v>2067.6709999999998</v>
      </c>
      <c r="Y24" s="331">
        <v>6527.9049999999988</v>
      </c>
      <c r="Z24" s="326">
        <f t="shared" si="27"/>
        <v>258036.01399999997</v>
      </c>
      <c r="AA24" s="323">
        <f t="shared" si="28"/>
        <v>335915.60100000002</v>
      </c>
      <c r="AB24" s="328">
        <v>60725.228999999999</v>
      </c>
      <c r="AC24" s="328">
        <v>196032.696</v>
      </c>
      <c r="AD24" s="328">
        <v>194820.52299999999</v>
      </c>
      <c r="AE24" s="328">
        <v>116866.421</v>
      </c>
      <c r="AF24" s="328">
        <v>46.518999999999998</v>
      </c>
      <c r="AG24" s="328">
        <v>15878.422</v>
      </c>
      <c r="AH24" s="328">
        <v>5.8050000000000006</v>
      </c>
      <c r="AI24" s="328">
        <v>66.525999999999996</v>
      </c>
      <c r="AJ24" s="328">
        <v>2437.9380000000006</v>
      </c>
      <c r="AK24" s="329">
        <v>7071.5360000000001</v>
      </c>
      <c r="AL24" s="326">
        <f t="shared" si="6"/>
        <v>204007.79300000012</v>
      </c>
      <c r="AM24" s="323">
        <f t="shared" si="7"/>
        <v>237427.30600000001</v>
      </c>
      <c r="AN24" s="328">
        <v>51820.127000000095</v>
      </c>
      <c r="AO24" s="328">
        <v>132058.516</v>
      </c>
      <c r="AP24" s="328">
        <v>150207.32500000001</v>
      </c>
      <c r="AQ24" s="328">
        <v>90653.679000000004</v>
      </c>
      <c r="AR24" s="328">
        <v>28.018000000000001</v>
      </c>
      <c r="AS24" s="328">
        <v>8801.7969999999987</v>
      </c>
      <c r="AT24" s="328">
        <v>149.43899999999999</v>
      </c>
      <c r="AU24" s="328">
        <v>70.774000000000001</v>
      </c>
      <c r="AV24" s="328">
        <v>1802.884</v>
      </c>
      <c r="AW24" s="329">
        <v>5842.54</v>
      </c>
      <c r="AX24" s="326">
        <f t="shared" si="31"/>
        <v>184489.24200000006</v>
      </c>
      <c r="AY24" s="323">
        <f t="shared" si="32"/>
        <v>184556.09799999991</v>
      </c>
      <c r="AZ24" s="321">
        <v>47053.481000000036</v>
      </c>
      <c r="BA24" s="321">
        <v>100468.33599999991</v>
      </c>
      <c r="BB24" s="321">
        <v>137094.30600000001</v>
      </c>
      <c r="BC24" s="321">
        <v>74142.444000000003</v>
      </c>
      <c r="BD24" s="321">
        <v>48.151000000000003</v>
      </c>
      <c r="BE24" s="321">
        <v>5524.181999999998</v>
      </c>
      <c r="BF24" s="321">
        <v>60.646000000000001</v>
      </c>
      <c r="BG24" s="321">
        <v>145.75500000000002</v>
      </c>
      <c r="BH24" s="333">
        <v>232.65799999999999</v>
      </c>
      <c r="BI24" s="325">
        <v>4275.3810000000012</v>
      </c>
      <c r="BJ24" s="326">
        <f t="shared" si="33"/>
        <v>161624.93064100001</v>
      </c>
      <c r="BK24" s="323">
        <f t="shared" si="34"/>
        <v>142189.527</v>
      </c>
      <c r="BL24" s="321">
        <v>34309.244176000007</v>
      </c>
      <c r="BM24" s="321">
        <v>67059.573000000004</v>
      </c>
      <c r="BN24" s="321">
        <v>126950.77054</v>
      </c>
      <c r="BO24" s="321">
        <v>71104.701000000001</v>
      </c>
      <c r="BP24" s="321">
        <v>206.46290900000002</v>
      </c>
      <c r="BQ24" s="321">
        <v>3853.4990000000003</v>
      </c>
      <c r="BR24" s="321">
        <v>158.45301599999999</v>
      </c>
      <c r="BS24" s="321">
        <v>154.221</v>
      </c>
      <c r="BT24" s="333"/>
      <c r="BU24" s="327">
        <v>17.533000000000001</v>
      </c>
      <c r="BV24" s="319">
        <f t="shared" si="10"/>
        <v>173210</v>
      </c>
      <c r="BW24" s="320">
        <f t="shared" si="11"/>
        <v>130903</v>
      </c>
      <c r="BX24" s="321">
        <v>24839</v>
      </c>
      <c r="BY24" s="321">
        <v>68322</v>
      </c>
      <c r="BZ24" s="321">
        <v>148068</v>
      </c>
      <c r="CA24" s="321">
        <v>59906</v>
      </c>
      <c r="CB24" s="321">
        <v>253</v>
      </c>
      <c r="CC24" s="321">
        <v>2468</v>
      </c>
      <c r="CD24" s="321">
        <v>50</v>
      </c>
      <c r="CE24" s="325">
        <v>207</v>
      </c>
      <c r="CF24" s="319">
        <f t="shared" si="12"/>
        <v>121760.50376200001</v>
      </c>
      <c r="CG24" s="320">
        <f t="shared" si="13"/>
        <v>115560.82399999999</v>
      </c>
      <c r="CH24" s="323">
        <v>26942.79205</v>
      </c>
      <c r="CI24" s="323">
        <v>61717.063999999998</v>
      </c>
      <c r="CJ24" s="323">
        <v>94416.257498999999</v>
      </c>
      <c r="CK24" s="323">
        <v>51119.490999999995</v>
      </c>
      <c r="CL24" s="323">
        <v>206.142383</v>
      </c>
      <c r="CM24" s="323">
        <v>1400.6179999999999</v>
      </c>
      <c r="CN24" s="323">
        <v>195.31182999999999</v>
      </c>
      <c r="CO24" s="324">
        <v>1323.6510000000001</v>
      </c>
      <c r="CP24" s="319">
        <f t="shared" si="14"/>
        <v>84581.234704000002</v>
      </c>
      <c r="CQ24" s="320">
        <f t="shared" si="15"/>
        <v>92262.691999999995</v>
      </c>
      <c r="CR24" s="323">
        <v>21757.085394999998</v>
      </c>
      <c r="CS24" s="323">
        <v>54736.954000000005</v>
      </c>
      <c r="CT24" s="323">
        <v>61495.569972000005</v>
      </c>
      <c r="CU24" s="323">
        <v>34614.616999999998</v>
      </c>
      <c r="CV24" s="323">
        <v>6.2738010000000006</v>
      </c>
      <c r="CW24" s="323">
        <v>768.02799999999991</v>
      </c>
      <c r="CX24" s="323">
        <v>1322.3055360000001</v>
      </c>
      <c r="CY24" s="324">
        <v>2143.0929999999998</v>
      </c>
      <c r="CZ24" s="319">
        <f t="shared" si="16"/>
        <v>77250.224670000011</v>
      </c>
      <c r="DA24" s="320">
        <f t="shared" si="17"/>
        <v>103528.43899999998</v>
      </c>
      <c r="DB24" s="323">
        <v>25750.316790000001</v>
      </c>
      <c r="DC24" s="323">
        <v>67245.114999999991</v>
      </c>
      <c r="DD24" s="323">
        <v>50985.834310000006</v>
      </c>
      <c r="DE24" s="323">
        <v>33261.161</v>
      </c>
      <c r="DF24" s="323">
        <v>12.42268</v>
      </c>
      <c r="DG24" s="323">
        <v>921.50200000000007</v>
      </c>
      <c r="DH24" s="323">
        <v>501.65089</v>
      </c>
      <c r="DI24" s="324">
        <v>2100.6610000000001</v>
      </c>
      <c r="DJ24" s="319">
        <f t="shared" si="18"/>
        <v>169742.554</v>
      </c>
      <c r="DK24" s="320">
        <f t="shared" si="19"/>
        <v>222979.45199999999</v>
      </c>
      <c r="DL24" s="321">
        <v>31465.649000000009</v>
      </c>
      <c r="DM24" s="321">
        <v>88510.52399999999</v>
      </c>
      <c r="DN24" s="321">
        <v>138153.06299999999</v>
      </c>
      <c r="DO24" s="321">
        <v>66814.688999999998</v>
      </c>
      <c r="DP24" s="321">
        <v>4.3439999999999994</v>
      </c>
      <c r="DQ24" s="321">
        <v>1269.6190000000001</v>
      </c>
      <c r="DR24" s="320">
        <v>119.49799999999999</v>
      </c>
      <c r="DS24" s="322">
        <v>66384.62</v>
      </c>
      <c r="DT24" s="332">
        <f t="shared" si="20"/>
        <v>2048083.7357770004</v>
      </c>
      <c r="DU24" s="328">
        <f t="shared" si="21"/>
        <v>2200825.0949999997</v>
      </c>
      <c r="DV24" s="436">
        <f t="shared" si="22"/>
        <v>418851.12841100013</v>
      </c>
      <c r="DW24" s="436">
        <f t="shared" si="22"/>
        <v>1153095.7599999998</v>
      </c>
      <c r="DX24" s="436">
        <f t="shared" si="22"/>
        <v>1617168.0163210002</v>
      </c>
      <c r="DY24" s="436">
        <f t="shared" si="22"/>
        <v>886655.304</v>
      </c>
      <c r="DZ24" s="436">
        <f t="shared" si="22"/>
        <v>909.28877300000022</v>
      </c>
      <c r="EA24" s="436">
        <f t="shared" si="22"/>
        <v>57868.848999999995</v>
      </c>
      <c r="EB24" s="436">
        <f t="shared" si="23"/>
        <v>477.00101599999994</v>
      </c>
      <c r="EC24" s="436">
        <f t="shared" si="23"/>
        <v>1144.9910000000002</v>
      </c>
      <c r="ED24" s="436">
        <f t="shared" si="24"/>
        <v>10678.301256000001</v>
      </c>
      <c r="EE24" s="437">
        <f t="shared" si="24"/>
        <v>102060.19099999999</v>
      </c>
      <c r="EF24" s="124"/>
      <c r="EG24" s="124"/>
      <c r="EH24" s="124"/>
      <c r="EI24" s="124"/>
    </row>
    <row r="25" spans="1:139" s="144" customFormat="1" ht="14.5" customHeight="1" x14ac:dyDescent="0.35">
      <c r="A25" s="318" t="s">
        <v>116</v>
      </c>
      <c r="B25" s="326">
        <f t="shared" si="4"/>
        <v>1120479.0529999996</v>
      </c>
      <c r="C25" s="323">
        <f t="shared" si="25"/>
        <v>2459736.9739999999</v>
      </c>
      <c r="D25" s="330">
        <v>487805.18399999989</v>
      </c>
      <c r="E25" s="330">
        <v>1792419.013</v>
      </c>
      <c r="F25" s="330">
        <v>603360.3629999999</v>
      </c>
      <c r="G25" s="330">
        <v>587535.88899999997</v>
      </c>
      <c r="H25" s="330">
        <v>1716.1930000000002</v>
      </c>
      <c r="I25" s="330">
        <v>48593.113999999994</v>
      </c>
      <c r="J25" s="330">
        <v>323.33900000000006</v>
      </c>
      <c r="K25" s="330">
        <v>1903.0340000000001</v>
      </c>
      <c r="L25" s="330">
        <v>27273.973999999998</v>
      </c>
      <c r="M25" s="330">
        <v>29285.923999999999</v>
      </c>
      <c r="N25" s="326">
        <f t="shared" si="5"/>
        <v>1155696.8589999995</v>
      </c>
      <c r="O25" s="323">
        <f t="shared" si="26"/>
        <v>1949343.8989999981</v>
      </c>
      <c r="P25" s="330">
        <v>490810.55499999929</v>
      </c>
      <c r="Q25" s="330">
        <v>1519230.8719999981</v>
      </c>
      <c r="R25" s="330">
        <v>648498.83700000017</v>
      </c>
      <c r="S25" s="330">
        <v>330233.22799999994</v>
      </c>
      <c r="T25" s="330">
        <v>3157.8910000000001</v>
      </c>
      <c r="U25" s="330">
        <v>64191.924999999952</v>
      </c>
      <c r="V25" s="330">
        <v>248.13</v>
      </c>
      <c r="W25" s="330">
        <v>2079.8940000000002</v>
      </c>
      <c r="X25" s="330">
        <v>12981.445999999994</v>
      </c>
      <c r="Y25" s="331">
        <v>33607.980000000032</v>
      </c>
      <c r="Z25" s="326">
        <f t="shared" si="27"/>
        <v>936213.04200000002</v>
      </c>
      <c r="AA25" s="323">
        <f t="shared" si="28"/>
        <v>1726132.8859999997</v>
      </c>
      <c r="AB25" s="328">
        <v>466116.01500000001</v>
      </c>
      <c r="AC25" s="328">
        <v>1394811.2579999999</v>
      </c>
      <c r="AD25" s="328">
        <v>439137.38500000001</v>
      </c>
      <c r="AE25" s="328">
        <v>238922.12100000001</v>
      </c>
      <c r="AF25" s="328">
        <v>2525.212</v>
      </c>
      <c r="AG25" s="328">
        <v>59887.4</v>
      </c>
      <c r="AH25" s="328">
        <v>571.62900000000002</v>
      </c>
      <c r="AI25" s="328">
        <v>2261.94</v>
      </c>
      <c r="AJ25" s="328">
        <v>27862.800999999999</v>
      </c>
      <c r="AK25" s="329">
        <v>30250.167000000001</v>
      </c>
      <c r="AL25" s="326">
        <f t="shared" si="6"/>
        <v>950447.8489999997</v>
      </c>
      <c r="AM25" s="323">
        <f t="shared" si="7"/>
        <v>1586869.2139999999</v>
      </c>
      <c r="AN25" s="328">
        <v>527083.21899999969</v>
      </c>
      <c r="AO25" s="328">
        <v>1307874.7660000001</v>
      </c>
      <c r="AP25" s="328">
        <v>393934.99300000002</v>
      </c>
      <c r="AQ25" s="328">
        <v>169459.90600000002</v>
      </c>
      <c r="AR25" s="328">
        <v>4247.8310000000001</v>
      </c>
      <c r="AS25" s="328">
        <v>78169.069000000003</v>
      </c>
      <c r="AT25" s="328">
        <v>264.59500000000003</v>
      </c>
      <c r="AU25" s="328">
        <v>2409.431</v>
      </c>
      <c r="AV25" s="328">
        <v>24917.210999999999</v>
      </c>
      <c r="AW25" s="329">
        <v>28956.042000000001</v>
      </c>
      <c r="AX25" s="326">
        <f t="shared" si="31"/>
        <v>933588.97500000021</v>
      </c>
      <c r="AY25" s="323">
        <f t="shared" si="32"/>
        <v>1501889.8099999998</v>
      </c>
      <c r="AZ25" s="321">
        <v>419037.16600000003</v>
      </c>
      <c r="BA25" s="321">
        <v>1233259.9119999998</v>
      </c>
      <c r="BB25" s="321">
        <v>508330.70000000007</v>
      </c>
      <c r="BC25" s="321">
        <v>184412.43899999995</v>
      </c>
      <c r="BD25" s="321">
        <v>5489.7850000000026</v>
      </c>
      <c r="BE25" s="321">
        <v>80878.99900000004</v>
      </c>
      <c r="BF25" s="321">
        <v>721.80100000000004</v>
      </c>
      <c r="BG25" s="321">
        <v>2402.6240000000003</v>
      </c>
      <c r="BH25" s="321">
        <v>9.5230000000000032</v>
      </c>
      <c r="BI25" s="325">
        <v>935.8359999999999</v>
      </c>
      <c r="BJ25" s="326">
        <f t="shared" si="33"/>
        <v>913154.94979699992</v>
      </c>
      <c r="BK25" s="323">
        <f t="shared" si="34"/>
        <v>1521513.1889999988</v>
      </c>
      <c r="BL25" s="321">
        <v>434915.82697399997</v>
      </c>
      <c r="BM25" s="321">
        <v>1173769.7799999989</v>
      </c>
      <c r="BN25" s="321">
        <v>463073.68947499996</v>
      </c>
      <c r="BO25" s="321">
        <v>219204.86099999998</v>
      </c>
      <c r="BP25" s="321">
        <v>14428.931179999998</v>
      </c>
      <c r="BQ25" s="321">
        <v>125274.07799999999</v>
      </c>
      <c r="BR25" s="321">
        <v>719.34854500000006</v>
      </c>
      <c r="BS25" s="321">
        <v>2435.4290000000001</v>
      </c>
      <c r="BT25" s="321">
        <v>17.153623</v>
      </c>
      <c r="BU25" s="327">
        <v>829.04100000000005</v>
      </c>
      <c r="BV25" s="319">
        <f t="shared" si="10"/>
        <v>797957</v>
      </c>
      <c r="BW25" s="320">
        <f t="shared" si="11"/>
        <v>1618558</v>
      </c>
      <c r="BX25" s="321">
        <v>404628</v>
      </c>
      <c r="BY25" s="321">
        <v>1127405</v>
      </c>
      <c r="BZ25" s="321">
        <v>370367</v>
      </c>
      <c r="CA25" s="321">
        <v>195121</v>
      </c>
      <c r="CB25" s="321">
        <v>454</v>
      </c>
      <c r="CC25" s="321">
        <v>224182</v>
      </c>
      <c r="CD25" s="321">
        <v>22508</v>
      </c>
      <c r="CE25" s="325">
        <v>71850</v>
      </c>
      <c r="CF25" s="319">
        <f t="shared" si="12"/>
        <v>792661.49973299995</v>
      </c>
      <c r="CG25" s="320">
        <f t="shared" si="13"/>
        <v>1468255.8630000011</v>
      </c>
      <c r="CH25" s="323">
        <v>439886.27622</v>
      </c>
      <c r="CI25" s="323">
        <v>1184853.5450000011</v>
      </c>
      <c r="CJ25" s="323">
        <v>315694.86443399999</v>
      </c>
      <c r="CK25" s="323">
        <v>170927.86899999998</v>
      </c>
      <c r="CL25" s="323">
        <v>361.93130399999995</v>
      </c>
      <c r="CM25" s="323">
        <v>63452.041000000005</v>
      </c>
      <c r="CN25" s="323">
        <v>36718.427774999996</v>
      </c>
      <c r="CO25" s="324">
        <v>49022.40800000001</v>
      </c>
      <c r="CP25" s="319">
        <f t="shared" si="14"/>
        <v>936494.67765499896</v>
      </c>
      <c r="CQ25" s="320">
        <f t="shared" si="15"/>
        <v>1306002.463</v>
      </c>
      <c r="CR25" s="323">
        <v>437767.492101999</v>
      </c>
      <c r="CS25" s="323">
        <v>1075384.9169999999</v>
      </c>
      <c r="CT25" s="323">
        <v>481689.99727200001</v>
      </c>
      <c r="CU25" s="323">
        <v>190155.71599999999</v>
      </c>
      <c r="CV25" s="323">
        <v>4471.0139449999997</v>
      </c>
      <c r="CW25" s="323">
        <v>20524.781000000003</v>
      </c>
      <c r="CX25" s="323">
        <v>12566.174336</v>
      </c>
      <c r="CY25" s="324">
        <v>19937.048999999999</v>
      </c>
      <c r="CZ25" s="319">
        <f t="shared" si="16"/>
        <v>701136.29674700007</v>
      </c>
      <c r="DA25" s="320">
        <f t="shared" si="17"/>
        <v>1107151.1689999995</v>
      </c>
      <c r="DB25" s="323">
        <v>392990.491003</v>
      </c>
      <c r="DC25" s="323">
        <v>954133.77099999925</v>
      </c>
      <c r="DD25" s="323">
        <v>288813.95452000003</v>
      </c>
      <c r="DE25" s="323">
        <v>110976.789</v>
      </c>
      <c r="DF25" s="323">
        <v>699.530214</v>
      </c>
      <c r="DG25" s="323">
        <v>24156.83</v>
      </c>
      <c r="DH25" s="323">
        <v>18632.321010000003</v>
      </c>
      <c r="DI25" s="324">
        <v>17883.779000000002</v>
      </c>
      <c r="DJ25" s="319">
        <f t="shared" si="18"/>
        <v>980123.06599999999</v>
      </c>
      <c r="DK25" s="320">
        <f t="shared" si="19"/>
        <v>1390495.7949999999</v>
      </c>
      <c r="DL25" s="321">
        <v>451128.17499999999</v>
      </c>
      <c r="DM25" s="321">
        <v>1121010.1909999999</v>
      </c>
      <c r="DN25" s="321">
        <v>465663.37900000002</v>
      </c>
      <c r="DO25" s="321">
        <v>178887.88</v>
      </c>
      <c r="DP25" s="321">
        <v>71.797999999999988</v>
      </c>
      <c r="DQ25" s="321">
        <v>17041.441999999999</v>
      </c>
      <c r="DR25" s="320">
        <v>63259.714</v>
      </c>
      <c r="DS25" s="322">
        <v>73556.281999999992</v>
      </c>
      <c r="DT25" s="332">
        <f t="shared" si="20"/>
        <v>10217953.267931998</v>
      </c>
      <c r="DU25" s="328">
        <f t="shared" si="21"/>
        <v>17635949.261999998</v>
      </c>
      <c r="DV25" s="436">
        <f t="shared" si="22"/>
        <v>4952168.4002989978</v>
      </c>
      <c r="DW25" s="436">
        <f t="shared" si="22"/>
        <v>13884153.024999997</v>
      </c>
      <c r="DX25" s="436">
        <f t="shared" si="22"/>
        <v>4978565.1627010005</v>
      </c>
      <c r="DY25" s="436">
        <f t="shared" si="22"/>
        <v>2575837.6979999994</v>
      </c>
      <c r="DZ25" s="436">
        <f t="shared" si="22"/>
        <v>37624.116643000008</v>
      </c>
      <c r="EA25" s="436">
        <f t="shared" si="22"/>
        <v>806351.67899999989</v>
      </c>
      <c r="EB25" s="436">
        <f t="shared" si="23"/>
        <v>2848.8425450000004</v>
      </c>
      <c r="EC25" s="436">
        <f t="shared" si="23"/>
        <v>13492.352000000001</v>
      </c>
      <c r="ED25" s="436">
        <f t="shared" si="24"/>
        <v>246746.74574400001</v>
      </c>
      <c r="EE25" s="437">
        <f t="shared" si="24"/>
        <v>356114.50800000003</v>
      </c>
      <c r="EF25" s="124"/>
      <c r="EG25" s="124"/>
      <c r="EH25" s="124"/>
      <c r="EI25" s="124"/>
    </row>
    <row r="26" spans="1:139" s="144" customFormat="1" ht="14.5" customHeight="1" x14ac:dyDescent="0.35">
      <c r="A26" s="318" t="s">
        <v>117</v>
      </c>
      <c r="B26" s="326">
        <f t="shared" si="4"/>
        <v>11319.113000000001</v>
      </c>
      <c r="C26" s="323">
        <f t="shared" si="25"/>
        <v>34852.981000000007</v>
      </c>
      <c r="D26" s="330">
        <v>3063.7769999999987</v>
      </c>
      <c r="E26" s="330">
        <v>17050.859</v>
      </c>
      <c r="F26" s="330">
        <v>8167.7080000000014</v>
      </c>
      <c r="G26" s="330">
        <v>17019.545999999998</v>
      </c>
      <c r="H26" s="330">
        <v>3.9450000000000007</v>
      </c>
      <c r="I26" s="330">
        <v>166.28100000000001</v>
      </c>
      <c r="J26" s="330">
        <v>1.395</v>
      </c>
      <c r="K26" s="330">
        <v>9.1920000000000002</v>
      </c>
      <c r="L26" s="330">
        <v>82.287999999999997</v>
      </c>
      <c r="M26" s="330">
        <v>607.10299999999995</v>
      </c>
      <c r="N26" s="326">
        <f t="shared" si="5"/>
        <v>10880.273999999999</v>
      </c>
      <c r="O26" s="323">
        <f t="shared" si="26"/>
        <v>22312.800999999999</v>
      </c>
      <c r="P26" s="330">
        <v>3257.2699999999995</v>
      </c>
      <c r="Q26" s="330">
        <v>12660.101999999997</v>
      </c>
      <c r="R26" s="330">
        <v>7457.6819999999998</v>
      </c>
      <c r="S26" s="330">
        <v>8880.0660000000007</v>
      </c>
      <c r="T26" s="330">
        <v>8.8040000000000003</v>
      </c>
      <c r="U26" s="330">
        <v>306.64700000000005</v>
      </c>
      <c r="V26" s="330">
        <v>1.3179999999999998</v>
      </c>
      <c r="W26" s="330">
        <v>11.791</v>
      </c>
      <c r="X26" s="330">
        <v>155.20000000000005</v>
      </c>
      <c r="Y26" s="331">
        <v>454.19499999999994</v>
      </c>
      <c r="Z26" s="326">
        <f t="shared" si="27"/>
        <v>10375.743999999999</v>
      </c>
      <c r="AA26" s="323">
        <f t="shared" si="28"/>
        <v>20212.291000000005</v>
      </c>
      <c r="AB26" s="328">
        <v>3160.2510000000002</v>
      </c>
      <c r="AC26" s="328">
        <v>12640.575000000001</v>
      </c>
      <c r="AD26" s="328">
        <v>7127.0509999999995</v>
      </c>
      <c r="AE26" s="328">
        <v>6422.0050000000001</v>
      </c>
      <c r="AF26" s="328">
        <v>2.6160000000000001</v>
      </c>
      <c r="AG26" s="328">
        <v>452.34399999999999</v>
      </c>
      <c r="AH26" s="334">
        <v>3.1999999999999994E-2</v>
      </c>
      <c r="AI26" s="334">
        <v>0.9</v>
      </c>
      <c r="AJ26" s="328">
        <v>85.794000000000011</v>
      </c>
      <c r="AK26" s="329">
        <v>696.4670000000001</v>
      </c>
      <c r="AL26" s="326">
        <f t="shared" si="6"/>
        <v>11257.382000000001</v>
      </c>
      <c r="AM26" s="323">
        <f t="shared" si="7"/>
        <v>20568.170000000002</v>
      </c>
      <c r="AN26" s="328">
        <v>3627.078</v>
      </c>
      <c r="AO26" s="328">
        <v>12714.441999999999</v>
      </c>
      <c r="AP26" s="328">
        <v>7508.0410000000011</v>
      </c>
      <c r="AQ26" s="328">
        <v>6646.8729999999996</v>
      </c>
      <c r="AR26" s="328">
        <v>8.0419999999999998</v>
      </c>
      <c r="AS26" s="328">
        <v>514.721</v>
      </c>
      <c r="AT26" s="334">
        <v>7.3159999999999998</v>
      </c>
      <c r="AU26" s="334">
        <v>242.38</v>
      </c>
      <c r="AV26" s="328">
        <v>106.905</v>
      </c>
      <c r="AW26" s="329">
        <v>449.75400000000002</v>
      </c>
      <c r="AX26" s="326">
        <f t="shared" si="31"/>
        <v>10279.397000000001</v>
      </c>
      <c r="AY26" s="323">
        <f t="shared" si="32"/>
        <v>17286.093000000004</v>
      </c>
      <c r="AZ26" s="321">
        <v>2947.2979999999998</v>
      </c>
      <c r="BA26" s="321">
        <v>10474.028000000002</v>
      </c>
      <c r="BB26" s="321">
        <v>7328.1120000000001</v>
      </c>
      <c r="BC26" s="321">
        <v>6709.7270000000008</v>
      </c>
      <c r="BD26" s="321">
        <v>1.325</v>
      </c>
      <c r="BE26" s="321">
        <v>55.123000000000005</v>
      </c>
      <c r="BF26" s="321">
        <v>2.6620000000000004</v>
      </c>
      <c r="BG26" s="321">
        <v>43.182000000000009</v>
      </c>
      <c r="BH26" s="321"/>
      <c r="BI26" s="325">
        <v>4.0329999999999995</v>
      </c>
      <c r="BJ26" s="326">
        <f t="shared" si="33"/>
        <v>11265.249538000002</v>
      </c>
      <c r="BK26" s="323">
        <f t="shared" si="34"/>
        <v>18629.614999999998</v>
      </c>
      <c r="BL26" s="321">
        <v>2691.7079089999997</v>
      </c>
      <c r="BM26" s="321">
        <v>10337.654999999999</v>
      </c>
      <c r="BN26" s="321">
        <v>8561.3012950000011</v>
      </c>
      <c r="BO26" s="321">
        <v>7690.4829999999993</v>
      </c>
      <c r="BP26" s="321">
        <v>2.4918239999999998</v>
      </c>
      <c r="BQ26" s="321">
        <v>532.97500000000002</v>
      </c>
      <c r="BR26" s="321">
        <v>9.7479999999999993</v>
      </c>
      <c r="BS26" s="321">
        <v>68.406000000000006</v>
      </c>
      <c r="BT26" s="321">
        <v>5.1000000000000004E-4</v>
      </c>
      <c r="BU26" s="327">
        <v>9.6000000000000002E-2</v>
      </c>
      <c r="BV26" s="319">
        <f t="shared" si="10"/>
        <v>9379</v>
      </c>
      <c r="BW26" s="320">
        <f t="shared" si="11"/>
        <v>16621</v>
      </c>
      <c r="BX26" s="321">
        <v>2792</v>
      </c>
      <c r="BY26" s="321">
        <v>9541</v>
      </c>
      <c r="BZ26" s="321">
        <v>6574</v>
      </c>
      <c r="CA26" s="321">
        <v>5600</v>
      </c>
      <c r="CB26" s="321">
        <v>4</v>
      </c>
      <c r="CC26" s="321">
        <v>1440</v>
      </c>
      <c r="CD26" s="321">
        <v>9</v>
      </c>
      <c r="CE26" s="325">
        <v>40</v>
      </c>
      <c r="CF26" s="319">
        <f t="shared" si="12"/>
        <v>6164.0467550000003</v>
      </c>
      <c r="CG26" s="320">
        <f t="shared" si="13"/>
        <v>10598.286</v>
      </c>
      <c r="CH26" s="323">
        <v>1391.4397280000001</v>
      </c>
      <c r="CI26" s="323">
        <v>4863.0219999999999</v>
      </c>
      <c r="CJ26" s="323">
        <v>4754.9119300000002</v>
      </c>
      <c r="CK26" s="323">
        <v>4101.4229999999998</v>
      </c>
      <c r="CL26" s="337">
        <v>1.601307</v>
      </c>
      <c r="CM26" s="323">
        <v>1453.3330000000001</v>
      </c>
      <c r="CN26" s="323">
        <v>16.093789999999998</v>
      </c>
      <c r="CO26" s="324">
        <v>180.50800000000001</v>
      </c>
      <c r="CP26" s="319">
        <f t="shared" si="14"/>
        <v>5489.1993450000009</v>
      </c>
      <c r="CQ26" s="320">
        <f t="shared" si="15"/>
        <v>8531.9330000000009</v>
      </c>
      <c r="CR26" s="323">
        <v>1588.9250200000001</v>
      </c>
      <c r="CS26" s="323">
        <v>5025.2480000000014</v>
      </c>
      <c r="CT26" s="323">
        <v>3894.9301040000005</v>
      </c>
      <c r="CU26" s="323">
        <v>3448.9619999999995</v>
      </c>
      <c r="CV26" s="337">
        <v>0.30659300000000006</v>
      </c>
      <c r="CW26" s="323">
        <v>27.540999999999997</v>
      </c>
      <c r="CX26" s="323">
        <v>5.0376279999999998</v>
      </c>
      <c r="CY26" s="324">
        <v>30.182000000000002</v>
      </c>
      <c r="CZ26" s="319">
        <f t="shared" si="16"/>
        <v>4826.7134300000007</v>
      </c>
      <c r="DA26" s="320">
        <f t="shared" si="17"/>
        <v>6304.2870000000003</v>
      </c>
      <c r="DB26" s="323">
        <v>2080.7597700000001</v>
      </c>
      <c r="DC26" s="323">
        <v>4083.098</v>
      </c>
      <c r="DD26" s="323">
        <v>2738.9621600000005</v>
      </c>
      <c r="DE26" s="323">
        <v>2185.2940000000003</v>
      </c>
      <c r="DF26" s="337"/>
      <c r="DG26" s="323">
        <v>12.327</v>
      </c>
      <c r="DH26" s="323">
        <v>6.9915000000000003</v>
      </c>
      <c r="DI26" s="324">
        <v>23.568000000000001</v>
      </c>
      <c r="DJ26" s="319">
        <f t="shared" si="18"/>
        <v>7407.9440000000004</v>
      </c>
      <c r="DK26" s="320">
        <f t="shared" si="19"/>
        <v>17809.409</v>
      </c>
      <c r="DL26" s="321">
        <v>3199.9810000000007</v>
      </c>
      <c r="DM26" s="321">
        <v>14125.01</v>
      </c>
      <c r="DN26" s="321">
        <v>4203.3040000000001</v>
      </c>
      <c r="DO26" s="321">
        <v>3277.683</v>
      </c>
      <c r="DP26" s="321">
        <v>0.95499999999999996</v>
      </c>
      <c r="DQ26" s="321">
        <v>43.245999999999995</v>
      </c>
      <c r="DR26" s="320">
        <v>3.7040000000000002</v>
      </c>
      <c r="DS26" s="322">
        <v>363.47</v>
      </c>
      <c r="DT26" s="332">
        <f t="shared" si="20"/>
        <v>98644.063067999989</v>
      </c>
      <c r="DU26" s="328">
        <f t="shared" si="21"/>
        <v>193726.86599999998</v>
      </c>
      <c r="DV26" s="436">
        <f t="shared" si="22"/>
        <v>29800.487427</v>
      </c>
      <c r="DW26" s="436">
        <f t="shared" si="22"/>
        <v>113515.03899999999</v>
      </c>
      <c r="DX26" s="436">
        <f t="shared" si="22"/>
        <v>68316.003488999995</v>
      </c>
      <c r="DY26" s="436">
        <f t="shared" si="22"/>
        <v>71982.062000000005</v>
      </c>
      <c r="DZ26" s="436">
        <f t="shared" si="22"/>
        <v>34.086723999999997</v>
      </c>
      <c r="EA26" s="436">
        <f t="shared" si="22"/>
        <v>5004.5380000000005</v>
      </c>
      <c r="EB26" s="436">
        <f t="shared" si="23"/>
        <v>22.471</v>
      </c>
      <c r="EC26" s="436">
        <f t="shared" si="23"/>
        <v>375.851</v>
      </c>
      <c r="ED26" s="436">
        <f t="shared" si="24"/>
        <v>471.01442800000001</v>
      </c>
      <c r="EE26" s="437">
        <f t="shared" si="24"/>
        <v>2849.3759999999993</v>
      </c>
      <c r="EF26" s="124"/>
      <c r="EG26" s="124"/>
      <c r="EH26" s="124"/>
      <c r="EI26" s="124"/>
    </row>
    <row r="27" spans="1:139" s="144" customFormat="1" ht="14.5" customHeight="1" x14ac:dyDescent="0.35">
      <c r="A27" s="318" t="s">
        <v>118</v>
      </c>
      <c r="B27" s="326">
        <f t="shared" si="4"/>
        <v>76714.156000000003</v>
      </c>
      <c r="C27" s="323">
        <f t="shared" si="25"/>
        <v>93449.349000000002</v>
      </c>
      <c r="D27" s="330">
        <v>7836.5370000000003</v>
      </c>
      <c r="E27" s="330">
        <v>31163.703999999994</v>
      </c>
      <c r="F27" s="330">
        <v>68518.48</v>
      </c>
      <c r="G27" s="330">
        <v>60469.406000000003</v>
      </c>
      <c r="H27" s="330">
        <v>4.2930000000000001</v>
      </c>
      <c r="I27" s="330">
        <v>324.58200000000005</v>
      </c>
      <c r="J27" s="330">
        <v>8.5500000000000007</v>
      </c>
      <c r="K27" s="330">
        <v>8.6229999999999993</v>
      </c>
      <c r="L27" s="330">
        <v>346.29600000000011</v>
      </c>
      <c r="M27" s="330">
        <v>1483.0340000000003</v>
      </c>
      <c r="N27" s="326">
        <f t="shared" si="5"/>
        <v>16934.301999999996</v>
      </c>
      <c r="O27" s="323">
        <f t="shared" si="26"/>
        <v>35292.381999999998</v>
      </c>
      <c r="P27" s="330">
        <v>5396.6549999999988</v>
      </c>
      <c r="Q27" s="330">
        <v>26023.167000000001</v>
      </c>
      <c r="R27" s="330">
        <v>11294.655999999999</v>
      </c>
      <c r="S27" s="330">
        <v>7522.8770000000004</v>
      </c>
      <c r="T27" s="330">
        <v>29.320000000000014</v>
      </c>
      <c r="U27" s="330">
        <v>896.202</v>
      </c>
      <c r="V27" s="330">
        <v>2.9409999999999998</v>
      </c>
      <c r="W27" s="330">
        <v>62.592000000000006</v>
      </c>
      <c r="X27" s="330">
        <v>210.73000000000005</v>
      </c>
      <c r="Y27" s="331">
        <v>787.54400000000021</v>
      </c>
      <c r="Z27" s="326">
        <f t="shared" si="27"/>
        <v>15173.298999999999</v>
      </c>
      <c r="AA27" s="323">
        <f t="shared" si="28"/>
        <v>34796.183999999994</v>
      </c>
      <c r="AB27" s="328">
        <v>5363.4870000000001</v>
      </c>
      <c r="AC27" s="328">
        <v>24231.75</v>
      </c>
      <c r="AD27" s="328">
        <v>9663.3479999999981</v>
      </c>
      <c r="AE27" s="328">
        <v>7938.6210000000001</v>
      </c>
      <c r="AF27" s="328">
        <v>20.106000000000002</v>
      </c>
      <c r="AG27" s="328">
        <v>1717.242</v>
      </c>
      <c r="AH27" s="328">
        <v>2.5100000000000002</v>
      </c>
      <c r="AI27" s="328">
        <v>105.14700000000001</v>
      </c>
      <c r="AJ27" s="328">
        <v>123.848</v>
      </c>
      <c r="AK27" s="329">
        <v>803.42399999999998</v>
      </c>
      <c r="AL27" s="326">
        <f t="shared" si="6"/>
        <v>24048.749000000003</v>
      </c>
      <c r="AM27" s="323">
        <f t="shared" si="7"/>
        <v>39718.462000000007</v>
      </c>
      <c r="AN27" s="328">
        <v>5300.9689999999991</v>
      </c>
      <c r="AO27" s="328">
        <v>21664.796000000002</v>
      </c>
      <c r="AP27" s="328">
        <v>18631.185000000001</v>
      </c>
      <c r="AQ27" s="328">
        <v>15982.523000000001</v>
      </c>
      <c r="AR27" s="328">
        <v>18.805</v>
      </c>
      <c r="AS27" s="328">
        <v>1362.2600000000002</v>
      </c>
      <c r="AT27" s="328">
        <v>0</v>
      </c>
      <c r="AU27" s="328">
        <v>0</v>
      </c>
      <c r="AV27" s="328">
        <v>97.79</v>
      </c>
      <c r="AW27" s="329">
        <v>708.88300000000004</v>
      </c>
      <c r="AX27" s="326">
        <f t="shared" si="31"/>
        <v>17484.340999999997</v>
      </c>
      <c r="AY27" s="323">
        <f t="shared" si="32"/>
        <v>28737.126999999997</v>
      </c>
      <c r="AZ27" s="321">
        <v>7564.6749999999975</v>
      </c>
      <c r="BA27" s="321">
        <v>20547.173000000003</v>
      </c>
      <c r="BB27" s="321">
        <v>9911.2379999999994</v>
      </c>
      <c r="BC27" s="321">
        <v>7904.0939999999991</v>
      </c>
      <c r="BD27" s="321">
        <v>5.0039999999999987</v>
      </c>
      <c r="BE27" s="321">
        <v>226.45999999999998</v>
      </c>
      <c r="BF27" s="333">
        <v>3.4239999999999999</v>
      </c>
      <c r="BG27" s="321">
        <v>48.633999999999993</v>
      </c>
      <c r="BH27" s="333"/>
      <c r="BI27" s="325">
        <v>10.765999999999998</v>
      </c>
      <c r="BJ27" s="326">
        <f t="shared" si="33"/>
        <v>24512.857452</v>
      </c>
      <c r="BK27" s="323">
        <f t="shared" si="34"/>
        <v>36300.618999999999</v>
      </c>
      <c r="BL27" s="321">
        <v>5801.5752019999991</v>
      </c>
      <c r="BM27" s="321">
        <v>19654.252</v>
      </c>
      <c r="BN27" s="321">
        <v>18707.101434</v>
      </c>
      <c r="BO27" s="321">
        <v>16418.014000000003</v>
      </c>
      <c r="BP27" s="321">
        <v>4.1808160000000001</v>
      </c>
      <c r="BQ27" s="321">
        <v>215.00499999999997</v>
      </c>
      <c r="BR27" s="333"/>
      <c r="BS27" s="321">
        <v>2.6419999999999999</v>
      </c>
      <c r="BT27" s="333"/>
      <c r="BU27" s="327">
        <v>10.706</v>
      </c>
      <c r="BV27" s="319">
        <f t="shared" si="10"/>
        <v>11306</v>
      </c>
      <c r="BW27" s="320">
        <f t="shared" si="11"/>
        <v>20992</v>
      </c>
      <c r="BX27" s="321">
        <v>4252</v>
      </c>
      <c r="BY27" s="321">
        <v>13968</v>
      </c>
      <c r="BZ27" s="321">
        <v>7036</v>
      </c>
      <c r="CA27" s="321">
        <v>6610</v>
      </c>
      <c r="CB27" s="321">
        <v>17</v>
      </c>
      <c r="CC27" s="321">
        <v>375</v>
      </c>
      <c r="CD27" s="321">
        <v>1</v>
      </c>
      <c r="CE27" s="325">
        <v>39</v>
      </c>
      <c r="CF27" s="319">
        <f t="shared" si="12"/>
        <v>7991.9716900000003</v>
      </c>
      <c r="CG27" s="320">
        <f t="shared" si="13"/>
        <v>20802.579000000002</v>
      </c>
      <c r="CH27" s="323">
        <v>3775.0675699999997</v>
      </c>
      <c r="CI27" s="323">
        <v>15832.239</v>
      </c>
      <c r="CJ27" s="323">
        <v>4135.1823279999999</v>
      </c>
      <c r="CK27" s="323">
        <v>4124.6870000000008</v>
      </c>
      <c r="CL27" s="323">
        <v>11.306881000000001</v>
      </c>
      <c r="CM27" s="323">
        <v>528.02600000000007</v>
      </c>
      <c r="CN27" s="323">
        <v>70.414911000000004</v>
      </c>
      <c r="CO27" s="324">
        <v>317.62700000000001</v>
      </c>
      <c r="CP27" s="319">
        <f t="shared" si="14"/>
        <v>6101.172547000001</v>
      </c>
      <c r="CQ27" s="320">
        <f t="shared" si="15"/>
        <v>19391.737000000001</v>
      </c>
      <c r="CR27" s="323">
        <v>2100.4993830000003</v>
      </c>
      <c r="CS27" s="323">
        <v>14707.795000000002</v>
      </c>
      <c r="CT27" s="323">
        <v>3964.6277300000002</v>
      </c>
      <c r="CU27" s="323">
        <v>4240.6900000000005</v>
      </c>
      <c r="CV27" s="323">
        <v>3.4814340000000001</v>
      </c>
      <c r="CW27" s="323">
        <v>212.47099999999998</v>
      </c>
      <c r="CX27" s="323">
        <v>32.564</v>
      </c>
      <c r="CY27" s="324">
        <v>230.78099999999998</v>
      </c>
      <c r="CZ27" s="319">
        <f t="shared" si="16"/>
        <v>5974.603274000001</v>
      </c>
      <c r="DA27" s="320">
        <f t="shared" si="17"/>
        <v>9899.1610000000001</v>
      </c>
      <c r="DB27" s="323">
        <v>2066.9252670000001</v>
      </c>
      <c r="DC27" s="323">
        <v>6168.3680000000004</v>
      </c>
      <c r="DD27" s="323">
        <v>3639.4001300000004</v>
      </c>
      <c r="DE27" s="323">
        <v>3404.0189999999993</v>
      </c>
      <c r="DF27" s="323">
        <v>1.7411369999999999</v>
      </c>
      <c r="DG27" s="323">
        <v>119.93300000000001</v>
      </c>
      <c r="DH27" s="323">
        <v>266.53674000000001</v>
      </c>
      <c r="DI27" s="324">
        <v>206.84100000000001</v>
      </c>
      <c r="DJ27" s="319">
        <f t="shared" si="18"/>
        <v>8613.8050000000003</v>
      </c>
      <c r="DK27" s="320">
        <f t="shared" si="19"/>
        <v>14246.295</v>
      </c>
      <c r="DL27" s="321">
        <v>2905.4609999999998</v>
      </c>
      <c r="DM27" s="321">
        <v>9227.6180000000004</v>
      </c>
      <c r="DN27" s="321">
        <v>5704.8590000000004</v>
      </c>
      <c r="DO27" s="321">
        <v>4417.1970000000001</v>
      </c>
      <c r="DP27" s="321">
        <v>3.4849999999999999</v>
      </c>
      <c r="DQ27" s="321">
        <v>205.07299999999998</v>
      </c>
      <c r="DR27" s="320"/>
      <c r="DS27" s="322">
        <v>396.40699999999998</v>
      </c>
      <c r="DT27" s="332">
        <f t="shared" si="20"/>
        <v>214855.25696299999</v>
      </c>
      <c r="DU27" s="328">
        <f t="shared" si="21"/>
        <v>353625.89499999996</v>
      </c>
      <c r="DV27" s="436">
        <f t="shared" si="22"/>
        <v>52363.851422</v>
      </c>
      <c r="DW27" s="436">
        <f t="shared" si="22"/>
        <v>203188.86199999999</v>
      </c>
      <c r="DX27" s="436">
        <f t="shared" si="22"/>
        <v>161206.07762199998</v>
      </c>
      <c r="DY27" s="436">
        <f t="shared" si="22"/>
        <v>139032.12800000003</v>
      </c>
      <c r="DZ27" s="436">
        <f t="shared" si="22"/>
        <v>118.72326800000002</v>
      </c>
      <c r="EA27" s="436">
        <f t="shared" si="22"/>
        <v>6182.2539999999999</v>
      </c>
      <c r="EB27" s="436">
        <f t="shared" si="23"/>
        <v>17.425000000000001</v>
      </c>
      <c r="EC27" s="436">
        <f t="shared" si="23"/>
        <v>227.63800000000001</v>
      </c>
      <c r="ED27" s="436">
        <f t="shared" si="24"/>
        <v>1149.1796509999999</v>
      </c>
      <c r="EE27" s="437">
        <f t="shared" si="24"/>
        <v>4995.0130000000008</v>
      </c>
      <c r="EF27" s="124"/>
      <c r="EG27" s="124"/>
      <c r="EH27" s="124"/>
      <c r="EI27" s="124"/>
    </row>
    <row r="28" spans="1:139" s="144" customFormat="1" ht="14.5" customHeight="1" x14ac:dyDescent="0.35">
      <c r="A28" s="318" t="s">
        <v>82</v>
      </c>
      <c r="B28" s="326">
        <f t="shared" si="4"/>
        <v>62243.68</v>
      </c>
      <c r="C28" s="323">
        <f t="shared" si="25"/>
        <v>109541.65800000005</v>
      </c>
      <c r="D28" s="330">
        <v>48300.751000000004</v>
      </c>
      <c r="E28" s="330">
        <v>77143.431000000055</v>
      </c>
      <c r="F28" s="330">
        <v>3706.0920000000001</v>
      </c>
      <c r="G28" s="330">
        <v>15805.342999999999</v>
      </c>
      <c r="H28" s="330">
        <v>4.1550000000000002</v>
      </c>
      <c r="I28" s="330">
        <v>234.41099999999997</v>
      </c>
      <c r="J28" s="330">
        <v>40.982999999999997</v>
      </c>
      <c r="K28" s="330">
        <v>325.49</v>
      </c>
      <c r="L28" s="330">
        <v>10191.699000000001</v>
      </c>
      <c r="M28" s="330">
        <v>16032.983</v>
      </c>
      <c r="N28" s="326">
        <f t="shared" si="5"/>
        <v>49737.321999999956</v>
      </c>
      <c r="O28" s="323">
        <f t="shared" si="26"/>
        <v>114400.25700000001</v>
      </c>
      <c r="P28" s="330">
        <v>36718.415999999954</v>
      </c>
      <c r="Q28" s="330">
        <v>90257.101999999999</v>
      </c>
      <c r="R28" s="330">
        <v>2409.0759999999996</v>
      </c>
      <c r="S28" s="330">
        <v>8379.9669999999987</v>
      </c>
      <c r="T28" s="330">
        <v>2.8650000000000002</v>
      </c>
      <c r="U28" s="330">
        <v>330.899</v>
      </c>
      <c r="V28" s="330">
        <v>97.260999999999996</v>
      </c>
      <c r="W28" s="330">
        <v>318.11299999999994</v>
      </c>
      <c r="X28" s="330">
        <v>10509.704000000002</v>
      </c>
      <c r="Y28" s="331">
        <v>15114.176000000012</v>
      </c>
      <c r="Z28" s="326">
        <f t="shared" si="27"/>
        <v>42027.597999999998</v>
      </c>
      <c r="AA28" s="323">
        <f t="shared" si="28"/>
        <v>97516.656999999977</v>
      </c>
      <c r="AB28" s="328">
        <v>30177.785</v>
      </c>
      <c r="AC28" s="328">
        <v>76267.366999999998</v>
      </c>
      <c r="AD28" s="328">
        <v>2353.933</v>
      </c>
      <c r="AE28" s="328">
        <v>6231.54</v>
      </c>
      <c r="AF28" s="328">
        <v>4.9240000000000004</v>
      </c>
      <c r="AG28" s="328">
        <v>611.93799999999999</v>
      </c>
      <c r="AH28" s="328">
        <v>31.461000000000002</v>
      </c>
      <c r="AI28" s="328">
        <v>138.999</v>
      </c>
      <c r="AJ28" s="328">
        <v>9459.494999999999</v>
      </c>
      <c r="AK28" s="329">
        <v>14266.813</v>
      </c>
      <c r="AL28" s="326">
        <f t="shared" si="6"/>
        <v>44453.094999999994</v>
      </c>
      <c r="AM28" s="323">
        <f t="shared" si="7"/>
        <v>85918.977999999988</v>
      </c>
      <c r="AN28" s="328">
        <v>32050.779999999995</v>
      </c>
      <c r="AO28" s="328">
        <v>60343.067999999999</v>
      </c>
      <c r="AP28" s="328">
        <v>3896.3629999999998</v>
      </c>
      <c r="AQ28" s="328">
        <v>11735.853999999999</v>
      </c>
      <c r="AR28" s="328">
        <v>8.3369999999999997</v>
      </c>
      <c r="AS28" s="328">
        <v>426.59899999999999</v>
      </c>
      <c r="AT28" s="328">
        <v>24.742000000000001</v>
      </c>
      <c r="AU28" s="328">
        <v>127.96599999999999</v>
      </c>
      <c r="AV28" s="328">
        <v>8472.8730000000014</v>
      </c>
      <c r="AW28" s="329">
        <v>13285.491</v>
      </c>
      <c r="AX28" s="326">
        <f t="shared" si="31"/>
        <v>31278.39000000005</v>
      </c>
      <c r="AY28" s="323">
        <f t="shared" si="32"/>
        <v>59882.670999999951</v>
      </c>
      <c r="AZ28" s="321">
        <v>29284.71000000005</v>
      </c>
      <c r="BA28" s="321">
        <v>51795.462999999952</v>
      </c>
      <c r="BB28" s="321">
        <v>1850.91</v>
      </c>
      <c r="BC28" s="321">
        <v>7596.8099999999995</v>
      </c>
      <c r="BD28" s="321">
        <v>4.5129999999999999</v>
      </c>
      <c r="BE28" s="321">
        <v>446.73</v>
      </c>
      <c r="BF28" s="321">
        <v>138.25700000000001</v>
      </c>
      <c r="BG28" s="321">
        <v>27.946999999999999</v>
      </c>
      <c r="BH28" s="321"/>
      <c r="BI28" s="325">
        <v>15.721</v>
      </c>
      <c r="BJ28" s="326">
        <f t="shared" si="33"/>
        <v>28476.743350000004</v>
      </c>
      <c r="BK28" s="323">
        <f t="shared" si="34"/>
        <v>55591.27</v>
      </c>
      <c r="BL28" s="321">
        <v>27686.929826000007</v>
      </c>
      <c r="BM28" s="321">
        <v>47958.788999999997</v>
      </c>
      <c r="BN28" s="321">
        <v>777.39067499999999</v>
      </c>
      <c r="BO28" s="321">
        <v>6709.5009999999993</v>
      </c>
      <c r="BP28" s="321">
        <v>4.144622</v>
      </c>
      <c r="BQ28" s="321">
        <v>867.30600000000004</v>
      </c>
      <c r="BR28" s="321">
        <v>6.4832899999999993</v>
      </c>
      <c r="BS28" s="321">
        <v>17.302</v>
      </c>
      <c r="BT28" s="321">
        <v>1.794937</v>
      </c>
      <c r="BU28" s="327">
        <v>38.372000000000007</v>
      </c>
      <c r="BV28" s="319">
        <f t="shared" si="10"/>
        <v>32930</v>
      </c>
      <c r="BW28" s="320">
        <f t="shared" si="11"/>
        <v>50325</v>
      </c>
      <c r="BX28" s="321">
        <v>24015</v>
      </c>
      <c r="BY28" s="321">
        <v>39460</v>
      </c>
      <c r="BZ28" s="321">
        <v>3178</v>
      </c>
      <c r="CA28" s="321">
        <v>7670</v>
      </c>
      <c r="CB28" s="321">
        <v>5</v>
      </c>
      <c r="CC28" s="321">
        <v>1104</v>
      </c>
      <c r="CD28" s="321">
        <v>5732</v>
      </c>
      <c r="CE28" s="325">
        <v>2091</v>
      </c>
      <c r="CF28" s="319">
        <f t="shared" si="12"/>
        <v>26937.270184000008</v>
      </c>
      <c r="CG28" s="320">
        <f t="shared" si="13"/>
        <v>49015.696000000004</v>
      </c>
      <c r="CH28" s="323">
        <v>23093.010813000008</v>
      </c>
      <c r="CI28" s="323">
        <v>34145.576000000001</v>
      </c>
      <c r="CJ28" s="323">
        <v>2765.4717500000002</v>
      </c>
      <c r="CK28" s="323">
        <v>11376.237000000001</v>
      </c>
      <c r="CL28" s="323">
        <v>5.7290760000000001</v>
      </c>
      <c r="CM28" s="323">
        <v>1397.8510000000001</v>
      </c>
      <c r="CN28" s="323">
        <v>1073.0585450000001</v>
      </c>
      <c r="CO28" s="324">
        <v>2096.0320000000002</v>
      </c>
      <c r="CP28" s="319">
        <f t="shared" si="14"/>
        <v>26323.512292000003</v>
      </c>
      <c r="CQ28" s="320">
        <f t="shared" si="15"/>
        <v>42191.914000000004</v>
      </c>
      <c r="CR28" s="323">
        <v>23085.825833000006</v>
      </c>
      <c r="CS28" s="323">
        <v>32858.532000000007</v>
      </c>
      <c r="CT28" s="323">
        <v>2633.57</v>
      </c>
      <c r="CU28" s="323">
        <v>7217.3449999999993</v>
      </c>
      <c r="CV28" s="323">
        <v>4.0738649999999996</v>
      </c>
      <c r="CW28" s="323">
        <v>319.62099999999998</v>
      </c>
      <c r="CX28" s="323">
        <v>600.04259400000001</v>
      </c>
      <c r="CY28" s="324">
        <v>1796.4160000000002</v>
      </c>
      <c r="CZ28" s="319">
        <f t="shared" si="16"/>
        <v>31717.877816</v>
      </c>
      <c r="DA28" s="320">
        <f t="shared" si="17"/>
        <v>39456.118999999999</v>
      </c>
      <c r="DB28" s="323">
        <v>24619.854006000001</v>
      </c>
      <c r="DC28" s="323">
        <v>30811.751</v>
      </c>
      <c r="DD28" s="323">
        <v>6485.9559199999994</v>
      </c>
      <c r="DE28" s="323">
        <v>7493.5450000000001</v>
      </c>
      <c r="DF28" s="323">
        <v>2.2386399999999997</v>
      </c>
      <c r="DG28" s="323">
        <v>485.37600000000003</v>
      </c>
      <c r="DH28" s="323">
        <v>609.82925</v>
      </c>
      <c r="DI28" s="324">
        <v>665.447</v>
      </c>
      <c r="DJ28" s="319">
        <f t="shared" si="18"/>
        <v>17619.896000000019</v>
      </c>
      <c r="DK28" s="320">
        <f t="shared" si="19"/>
        <v>50472.605000000003</v>
      </c>
      <c r="DL28" s="321">
        <v>10921.994000000021</v>
      </c>
      <c r="DM28" s="321">
        <v>42032.41</v>
      </c>
      <c r="DN28" s="321">
        <v>6695.1779999999999</v>
      </c>
      <c r="DO28" s="321">
        <v>614.98599999999999</v>
      </c>
      <c r="DP28" s="321">
        <v>2.7240000000000002</v>
      </c>
      <c r="DQ28" s="321">
        <v>1086.5339999999999</v>
      </c>
      <c r="DR28" s="320"/>
      <c r="DS28" s="322">
        <v>6738.6750000000002</v>
      </c>
      <c r="DT28" s="332">
        <f t="shared" si="20"/>
        <v>393745.38464200002</v>
      </c>
      <c r="DU28" s="328">
        <f t="shared" si="21"/>
        <v>754312.82500000019</v>
      </c>
      <c r="DV28" s="436">
        <f t="shared" si="22"/>
        <v>309955.05647800001</v>
      </c>
      <c r="DW28" s="436">
        <f t="shared" si="22"/>
        <v>583073.48900000006</v>
      </c>
      <c r="DX28" s="436">
        <f t="shared" si="22"/>
        <v>36751.940344999995</v>
      </c>
      <c r="DY28" s="436">
        <f t="shared" si="22"/>
        <v>90831.127999999997</v>
      </c>
      <c r="DZ28" s="436">
        <f t="shared" si="22"/>
        <v>48.704202999999993</v>
      </c>
      <c r="EA28" s="436">
        <f t="shared" si="22"/>
        <v>7311.2650000000003</v>
      </c>
      <c r="EB28" s="436">
        <f t="shared" si="23"/>
        <v>339.18729000000002</v>
      </c>
      <c r="EC28" s="436">
        <f t="shared" si="23"/>
        <v>955.81699999999989</v>
      </c>
      <c r="ED28" s="436">
        <f t="shared" si="24"/>
        <v>46650.496326</v>
      </c>
      <c r="EE28" s="437">
        <f t="shared" si="24"/>
        <v>72141.126000000018</v>
      </c>
      <c r="EF28" s="124"/>
      <c r="EG28" s="124"/>
      <c r="EH28" s="124"/>
      <c r="EI28" s="124"/>
    </row>
    <row r="29" spans="1:139" s="144" customFormat="1" ht="14.5" customHeight="1" x14ac:dyDescent="0.35">
      <c r="A29" s="318" t="s">
        <v>119</v>
      </c>
      <c r="B29" s="326">
        <f t="shared" si="4"/>
        <v>9342.1649999999972</v>
      </c>
      <c r="C29" s="323">
        <f t="shared" si="25"/>
        <v>26838.444999999996</v>
      </c>
      <c r="D29" s="330">
        <v>2773.933</v>
      </c>
      <c r="E29" s="330">
        <v>15620.875</v>
      </c>
      <c r="F29" s="330">
        <v>5747.7579999999998</v>
      </c>
      <c r="G29" s="330">
        <v>6738.0629999999992</v>
      </c>
      <c r="H29" s="330">
        <v>7.9080000000000021</v>
      </c>
      <c r="I29" s="330">
        <v>1556.2530000000002</v>
      </c>
      <c r="J29" s="330">
        <v>9.32</v>
      </c>
      <c r="K29" s="330">
        <v>86.599000000000018</v>
      </c>
      <c r="L29" s="330">
        <v>803.24599999999987</v>
      </c>
      <c r="M29" s="330">
        <v>2836.6549999999997</v>
      </c>
      <c r="N29" s="326">
        <f t="shared" si="5"/>
        <v>6245.6299999999983</v>
      </c>
      <c r="O29" s="323">
        <f t="shared" si="26"/>
        <v>21799.104999999996</v>
      </c>
      <c r="P29" s="330">
        <v>2497.2669999999989</v>
      </c>
      <c r="Q29" s="330">
        <v>11966.411999999998</v>
      </c>
      <c r="R29" s="330">
        <v>2856.0429999999997</v>
      </c>
      <c r="S29" s="330">
        <v>4779.7319999999982</v>
      </c>
      <c r="T29" s="330">
        <v>5.0490000000000004</v>
      </c>
      <c r="U29" s="330">
        <v>1081.252</v>
      </c>
      <c r="V29" s="330">
        <v>10.364000000000001</v>
      </c>
      <c r="W29" s="330">
        <v>80.941000000000003</v>
      </c>
      <c r="X29" s="330">
        <v>876.90699999999993</v>
      </c>
      <c r="Y29" s="331">
        <v>3890.7679999999996</v>
      </c>
      <c r="Z29" s="326">
        <f t="shared" si="27"/>
        <v>17100.338</v>
      </c>
      <c r="AA29" s="323">
        <f t="shared" si="28"/>
        <v>22876.600999999999</v>
      </c>
      <c r="AB29" s="328">
        <v>12757.274000000001</v>
      </c>
      <c r="AC29" s="328">
        <v>15789.130999999999</v>
      </c>
      <c r="AD29" s="328">
        <v>3647.8150000000001</v>
      </c>
      <c r="AE29" s="328">
        <v>4317.0600000000004</v>
      </c>
      <c r="AF29" s="328">
        <v>4.657</v>
      </c>
      <c r="AG29" s="328">
        <v>1338.511</v>
      </c>
      <c r="AH29" s="334">
        <v>0.161</v>
      </c>
      <c r="AI29" s="334">
        <v>6.3979999999999997</v>
      </c>
      <c r="AJ29" s="328">
        <v>690.43099999999993</v>
      </c>
      <c r="AK29" s="329">
        <v>1425.501</v>
      </c>
      <c r="AL29" s="326">
        <f t="shared" si="6"/>
        <v>41850.241999999998</v>
      </c>
      <c r="AM29" s="323">
        <f t="shared" si="7"/>
        <v>28096.530999999999</v>
      </c>
      <c r="AN29" s="328">
        <v>35077.121999999996</v>
      </c>
      <c r="AO29" s="328">
        <v>19642.969000000001</v>
      </c>
      <c r="AP29" s="328">
        <v>4515.4359999999997</v>
      </c>
      <c r="AQ29" s="328">
        <v>5131.55</v>
      </c>
      <c r="AR29" s="328">
        <v>4.1459999999999999</v>
      </c>
      <c r="AS29" s="328">
        <v>786.44500000000005</v>
      </c>
      <c r="AT29" s="334">
        <v>14.074</v>
      </c>
      <c r="AU29" s="334">
        <v>76.923000000000002</v>
      </c>
      <c r="AV29" s="328">
        <v>2239.4639999999999</v>
      </c>
      <c r="AW29" s="329">
        <v>2458.6439999999998</v>
      </c>
      <c r="AX29" s="326">
        <f t="shared" si="31"/>
        <v>116424.86999999997</v>
      </c>
      <c r="AY29" s="323">
        <f t="shared" si="32"/>
        <v>61082.819999999963</v>
      </c>
      <c r="AZ29" s="321">
        <v>13251.685000000001</v>
      </c>
      <c r="BA29" s="321">
        <v>17055.932000000001</v>
      </c>
      <c r="BB29" s="321">
        <v>102922.45099999996</v>
      </c>
      <c r="BC29" s="321">
        <v>43454.138999999966</v>
      </c>
      <c r="BD29" s="321">
        <v>4.6489999999999991</v>
      </c>
      <c r="BE29" s="321">
        <v>376.18699999999995</v>
      </c>
      <c r="BF29" s="333">
        <v>245.19699999999997</v>
      </c>
      <c r="BG29" s="321">
        <v>192.00900000000001</v>
      </c>
      <c r="BH29" s="321">
        <v>0.88800000000000012</v>
      </c>
      <c r="BI29" s="325">
        <v>4.5529999999999999</v>
      </c>
      <c r="BJ29" s="326">
        <f t="shared" si="33"/>
        <v>10006.878729</v>
      </c>
      <c r="BK29" s="323">
        <f t="shared" si="34"/>
        <v>16345.395</v>
      </c>
      <c r="BL29" s="321">
        <v>2709.178218</v>
      </c>
      <c r="BM29" s="321">
        <v>10756.965</v>
      </c>
      <c r="BN29" s="321">
        <v>7290.6740760000002</v>
      </c>
      <c r="BO29" s="321">
        <v>4965.6149999999989</v>
      </c>
      <c r="BP29" s="321">
        <v>5.869186</v>
      </c>
      <c r="BQ29" s="321">
        <v>614.72700000000009</v>
      </c>
      <c r="BR29" s="333"/>
      <c r="BS29" s="321">
        <v>1.486</v>
      </c>
      <c r="BT29" s="321">
        <v>1.157249</v>
      </c>
      <c r="BU29" s="327">
        <v>6.6019999999999994</v>
      </c>
      <c r="BV29" s="319">
        <f t="shared" si="10"/>
        <v>4483</v>
      </c>
      <c r="BW29" s="320">
        <f t="shared" si="11"/>
        <v>12985</v>
      </c>
      <c r="BX29" s="321">
        <v>2323</v>
      </c>
      <c r="BY29" s="321">
        <v>9593</v>
      </c>
      <c r="BZ29" s="321">
        <v>2151</v>
      </c>
      <c r="CA29" s="321">
        <v>2652</v>
      </c>
      <c r="CB29" s="321">
        <v>9</v>
      </c>
      <c r="CC29" s="321">
        <v>731</v>
      </c>
      <c r="CD29" s="321"/>
      <c r="CE29" s="325">
        <v>9</v>
      </c>
      <c r="CF29" s="319">
        <f t="shared" si="12"/>
        <v>37894.242834999997</v>
      </c>
      <c r="CG29" s="320">
        <f t="shared" si="13"/>
        <v>22990.832999999999</v>
      </c>
      <c r="CH29" s="323">
        <v>1061.539374</v>
      </c>
      <c r="CI29" s="323">
        <v>5826.6399999999994</v>
      </c>
      <c r="CJ29" s="323">
        <v>29415.431565999999</v>
      </c>
      <c r="CK29" s="323">
        <v>15341.951000000001</v>
      </c>
      <c r="CL29" s="323">
        <v>9.1450569999999995</v>
      </c>
      <c r="CM29" s="323">
        <v>995.72800000000007</v>
      </c>
      <c r="CN29" s="323">
        <v>7408.1268380000001</v>
      </c>
      <c r="CO29" s="324">
        <v>826.51400000000001</v>
      </c>
      <c r="CP29" s="319">
        <f t="shared" si="14"/>
        <v>10016.118396</v>
      </c>
      <c r="CQ29" s="320">
        <f t="shared" si="15"/>
        <v>16159.026000000002</v>
      </c>
      <c r="CR29" s="323">
        <v>1504.4991899999998</v>
      </c>
      <c r="CS29" s="323">
        <v>9723.9</v>
      </c>
      <c r="CT29" s="323">
        <v>8440.9813759999997</v>
      </c>
      <c r="CU29" s="323">
        <v>5694.6980000000003</v>
      </c>
      <c r="CV29" s="323">
        <v>8.1704420000000013</v>
      </c>
      <c r="CW29" s="323">
        <v>578.50400000000002</v>
      </c>
      <c r="CX29" s="323">
        <v>62.467388000000007</v>
      </c>
      <c r="CY29" s="324">
        <v>161.92400000000001</v>
      </c>
      <c r="CZ29" s="319">
        <f t="shared" si="16"/>
        <v>4739.60077</v>
      </c>
      <c r="DA29" s="320">
        <f t="shared" si="17"/>
        <v>9841.5430000000015</v>
      </c>
      <c r="DB29" s="323">
        <v>1328.31366</v>
      </c>
      <c r="DC29" s="323">
        <v>5697.643</v>
      </c>
      <c r="DD29" s="323">
        <v>3392.5099500000001</v>
      </c>
      <c r="DE29" s="323">
        <v>3738.8240000000001</v>
      </c>
      <c r="DF29" s="323">
        <v>9.1009300000000017</v>
      </c>
      <c r="DG29" s="323">
        <v>306.92099999999999</v>
      </c>
      <c r="DH29" s="323">
        <v>9.6762300000000003</v>
      </c>
      <c r="DI29" s="324">
        <v>98.155000000000001</v>
      </c>
      <c r="DJ29" s="319">
        <f t="shared" si="18"/>
        <v>72724.835000000006</v>
      </c>
      <c r="DK29" s="320">
        <f t="shared" si="19"/>
        <v>28872.606999999996</v>
      </c>
      <c r="DL29" s="321">
        <v>1447.557</v>
      </c>
      <c r="DM29" s="321">
        <v>7212.9139999999989</v>
      </c>
      <c r="DN29" s="321">
        <v>71266.95</v>
      </c>
      <c r="DO29" s="321">
        <v>21180.087</v>
      </c>
      <c r="DP29" s="321">
        <v>2.3719999999999994</v>
      </c>
      <c r="DQ29" s="321">
        <v>104.09700000000001</v>
      </c>
      <c r="DR29" s="320">
        <v>7.9560000000000004</v>
      </c>
      <c r="DS29" s="322">
        <v>375.50900000000001</v>
      </c>
      <c r="DT29" s="332">
        <f t="shared" si="20"/>
        <v>330827.92072999995</v>
      </c>
      <c r="DU29" s="328">
        <f t="shared" si="21"/>
        <v>267887.90599999996</v>
      </c>
      <c r="DV29" s="436">
        <f t="shared" si="22"/>
        <v>76731.368442000006</v>
      </c>
      <c r="DW29" s="436">
        <f t="shared" si="22"/>
        <v>128886.38099999999</v>
      </c>
      <c r="DX29" s="436">
        <f t="shared" si="22"/>
        <v>241647.04996799998</v>
      </c>
      <c r="DY29" s="436">
        <f t="shared" si="22"/>
        <v>117993.71899999997</v>
      </c>
      <c r="DZ29" s="436">
        <f t="shared" si="22"/>
        <v>70.066615000000013</v>
      </c>
      <c r="EA29" s="436">
        <f t="shared" si="22"/>
        <v>8469.625</v>
      </c>
      <c r="EB29" s="436">
        <f t="shared" si="23"/>
        <v>279.11599999999993</v>
      </c>
      <c r="EC29" s="436">
        <f t="shared" si="23"/>
        <v>444.35600000000011</v>
      </c>
      <c r="ED29" s="436">
        <f t="shared" si="24"/>
        <v>12100.319704999998</v>
      </c>
      <c r="EE29" s="437">
        <f t="shared" si="24"/>
        <v>12093.825000000001</v>
      </c>
      <c r="EF29" s="124"/>
      <c r="EG29" s="124"/>
      <c r="EH29" s="124"/>
      <c r="EI29" s="124"/>
    </row>
    <row r="30" spans="1:139" s="144" customFormat="1" ht="14.5" customHeight="1" x14ac:dyDescent="0.35">
      <c r="A30" s="318" t="s">
        <v>120</v>
      </c>
      <c r="B30" s="326">
        <f t="shared" si="4"/>
        <v>1813957.9709999997</v>
      </c>
      <c r="C30" s="323">
        <f t="shared" si="25"/>
        <v>2204176.0860000001</v>
      </c>
      <c r="D30" s="330">
        <v>460560.13699999981</v>
      </c>
      <c r="E30" s="330">
        <v>1367751.6890000002</v>
      </c>
      <c r="F30" s="330">
        <v>1337167.5289999999</v>
      </c>
      <c r="G30" s="330">
        <v>789757.03700000013</v>
      </c>
      <c r="H30" s="330">
        <v>701.35699999999986</v>
      </c>
      <c r="I30" s="330">
        <v>14805.066000000001</v>
      </c>
      <c r="J30" s="330">
        <v>48.734000000000009</v>
      </c>
      <c r="K30" s="330">
        <v>1078.2719999999999</v>
      </c>
      <c r="L30" s="330">
        <v>15480.213999999994</v>
      </c>
      <c r="M30" s="330">
        <v>30784.022000000001</v>
      </c>
      <c r="N30" s="326">
        <f t="shared" si="5"/>
        <v>2015637.2309999999</v>
      </c>
      <c r="O30" s="323">
        <f t="shared" si="26"/>
        <v>2209091.5569999963</v>
      </c>
      <c r="P30" s="330">
        <v>490984.55999999936</v>
      </c>
      <c r="Q30" s="330">
        <v>1333728.6549999965</v>
      </c>
      <c r="R30" s="330">
        <v>1508260.6220000004</v>
      </c>
      <c r="S30" s="330">
        <v>831730.4389999999</v>
      </c>
      <c r="T30" s="330">
        <v>102.09300000000006</v>
      </c>
      <c r="U30" s="330">
        <v>12586.375000000004</v>
      </c>
      <c r="V30" s="330">
        <v>717.92100000000005</v>
      </c>
      <c r="W30" s="330">
        <v>2191.85</v>
      </c>
      <c r="X30" s="330">
        <v>15572.035000000014</v>
      </c>
      <c r="Y30" s="331">
        <v>28854.238000000016</v>
      </c>
      <c r="Z30" s="326">
        <f t="shared" si="27"/>
        <v>1647423.6159999997</v>
      </c>
      <c r="AA30" s="323">
        <f t="shared" si="28"/>
        <v>1874076.628</v>
      </c>
      <c r="AB30" s="328">
        <v>605757.99099999992</v>
      </c>
      <c r="AC30" s="328">
        <v>1328819.406</v>
      </c>
      <c r="AD30" s="328">
        <v>1032788.649</v>
      </c>
      <c r="AE30" s="328">
        <v>487624.68300000002</v>
      </c>
      <c r="AF30" s="328">
        <v>101.373</v>
      </c>
      <c r="AG30" s="328">
        <v>29520.445</v>
      </c>
      <c r="AH30" s="328">
        <v>441.16</v>
      </c>
      <c r="AI30" s="328">
        <v>1050.723</v>
      </c>
      <c r="AJ30" s="328">
        <v>8334.4429999999993</v>
      </c>
      <c r="AK30" s="329">
        <v>27061.370999999999</v>
      </c>
      <c r="AL30" s="326">
        <f t="shared" si="6"/>
        <v>1742060.0789999987</v>
      </c>
      <c r="AM30" s="323">
        <f t="shared" si="7"/>
        <v>1991377.2290000001</v>
      </c>
      <c r="AN30" s="328">
        <v>842362.32099999883</v>
      </c>
      <c r="AO30" s="328">
        <v>1448519.5380000002</v>
      </c>
      <c r="AP30" s="328">
        <v>880712.13099999994</v>
      </c>
      <c r="AQ30" s="328">
        <v>496205.24100000004</v>
      </c>
      <c r="AR30" s="328">
        <v>85.575000000000003</v>
      </c>
      <c r="AS30" s="328">
        <v>11611.653999999999</v>
      </c>
      <c r="AT30" s="328">
        <v>345.63800000000003</v>
      </c>
      <c r="AU30" s="328">
        <v>2091.9879999999998</v>
      </c>
      <c r="AV30" s="328">
        <v>18554.414000000001</v>
      </c>
      <c r="AW30" s="329">
        <v>32948.808000000005</v>
      </c>
      <c r="AX30" s="326">
        <f t="shared" si="31"/>
        <v>1393345.6209999993</v>
      </c>
      <c r="AY30" s="323">
        <f t="shared" si="32"/>
        <v>1869076.382999999</v>
      </c>
      <c r="AZ30" s="321">
        <v>520413.89299999975</v>
      </c>
      <c r="BA30" s="321">
        <v>1209248.142999999</v>
      </c>
      <c r="BB30" s="321">
        <v>872106.74299999978</v>
      </c>
      <c r="BC30" s="321">
        <v>647280.42300000007</v>
      </c>
      <c r="BD30" s="321">
        <v>82.689000000000021</v>
      </c>
      <c r="BE30" s="321">
        <v>9863.6190000000024</v>
      </c>
      <c r="BF30" s="321">
        <v>686.07900000000006</v>
      </c>
      <c r="BG30" s="321">
        <v>1544.1939999999997</v>
      </c>
      <c r="BH30" s="321">
        <v>56.216999999999999</v>
      </c>
      <c r="BI30" s="325">
        <v>1140.0040000000001</v>
      </c>
      <c r="BJ30" s="326">
        <f t="shared" si="33"/>
        <v>1419405.0616910001</v>
      </c>
      <c r="BK30" s="323">
        <f t="shared" si="34"/>
        <v>1848165.6140000001</v>
      </c>
      <c r="BL30" s="321">
        <v>413392.83442899992</v>
      </c>
      <c r="BM30" s="321">
        <v>998495.01300000004</v>
      </c>
      <c r="BN30" s="321">
        <v>1005758.6542170002</v>
      </c>
      <c r="BO30" s="321">
        <v>837651.09900000005</v>
      </c>
      <c r="BP30" s="321">
        <v>95.846193000000014</v>
      </c>
      <c r="BQ30" s="321">
        <v>10358.166000000001</v>
      </c>
      <c r="BR30" s="321">
        <v>148.67527899999999</v>
      </c>
      <c r="BS30" s="321">
        <v>1504.8419999999999</v>
      </c>
      <c r="BT30" s="321">
        <v>9.0515730000000012</v>
      </c>
      <c r="BU30" s="327">
        <v>156.49400000000003</v>
      </c>
      <c r="BV30" s="319">
        <f t="shared" si="10"/>
        <v>1602390</v>
      </c>
      <c r="BW30" s="320">
        <f t="shared" si="11"/>
        <v>1828480</v>
      </c>
      <c r="BX30" s="321">
        <v>353473</v>
      </c>
      <c r="BY30" s="321">
        <v>930413</v>
      </c>
      <c r="BZ30" s="321">
        <v>1224045</v>
      </c>
      <c r="CA30" s="321">
        <v>874306</v>
      </c>
      <c r="CB30" s="321">
        <v>66</v>
      </c>
      <c r="CC30" s="321">
        <v>7049</v>
      </c>
      <c r="CD30" s="321">
        <v>24806</v>
      </c>
      <c r="CE30" s="325">
        <v>16712</v>
      </c>
      <c r="CF30" s="319">
        <f t="shared" si="12"/>
        <v>1375587.5674839998</v>
      </c>
      <c r="CG30" s="320">
        <f t="shared" si="13"/>
        <v>1610171.6580000021</v>
      </c>
      <c r="CH30" s="323">
        <v>396624.92787399981</v>
      </c>
      <c r="CI30" s="323">
        <v>908216.13800000225</v>
      </c>
      <c r="CJ30" s="323">
        <v>963479.17728900001</v>
      </c>
      <c r="CK30" s="323">
        <v>667972.49699999997</v>
      </c>
      <c r="CL30" s="323">
        <v>96.53385200000001</v>
      </c>
      <c r="CM30" s="323">
        <v>8852.8250000000007</v>
      </c>
      <c r="CN30" s="323">
        <v>15386.928469</v>
      </c>
      <c r="CO30" s="324">
        <v>25130.198</v>
      </c>
      <c r="CP30" s="319">
        <f t="shared" si="14"/>
        <v>1202039.576227</v>
      </c>
      <c r="CQ30" s="320">
        <f t="shared" si="15"/>
        <v>1333399.7289999998</v>
      </c>
      <c r="CR30" s="323">
        <v>268337.97798100009</v>
      </c>
      <c r="CS30" s="323">
        <v>722501.41899999999</v>
      </c>
      <c r="CT30" s="323">
        <v>921111.63921399997</v>
      </c>
      <c r="CU30" s="323">
        <v>586936.06599999999</v>
      </c>
      <c r="CV30" s="323">
        <v>188.05943799999997</v>
      </c>
      <c r="CW30" s="323">
        <v>7683.5579999999991</v>
      </c>
      <c r="CX30" s="323">
        <v>12401.899594</v>
      </c>
      <c r="CY30" s="324">
        <v>16278.686</v>
      </c>
      <c r="CZ30" s="319">
        <f t="shared" si="16"/>
        <v>1163812.9557039996</v>
      </c>
      <c r="DA30" s="320">
        <f t="shared" si="17"/>
        <v>1072924.277</v>
      </c>
      <c r="DB30" s="323">
        <v>244814.74483899982</v>
      </c>
      <c r="DC30" s="323">
        <v>619806.92200000002</v>
      </c>
      <c r="DD30" s="323">
        <v>911359.3706599999</v>
      </c>
      <c r="DE30" s="323">
        <v>427655.81200000003</v>
      </c>
      <c r="DF30" s="323">
        <v>88.351137999999992</v>
      </c>
      <c r="DG30" s="323">
        <v>7431.4539999999997</v>
      </c>
      <c r="DH30" s="323">
        <v>7550.4890670000004</v>
      </c>
      <c r="DI30" s="324">
        <v>18030.089</v>
      </c>
      <c r="DJ30" s="319">
        <f t="shared" si="18"/>
        <v>994263.86399999994</v>
      </c>
      <c r="DK30" s="320">
        <f t="shared" si="19"/>
        <v>1192288.0109999999</v>
      </c>
      <c r="DL30" s="321">
        <v>224297.78400000001</v>
      </c>
      <c r="DM30" s="321">
        <v>644910.64799999993</v>
      </c>
      <c r="DN30" s="321">
        <v>769711.49800000002</v>
      </c>
      <c r="DO30" s="321">
        <v>492014.94899999991</v>
      </c>
      <c r="DP30" s="321">
        <v>132.47</v>
      </c>
      <c r="DQ30" s="321">
        <v>11528.386999999999</v>
      </c>
      <c r="DR30" s="320">
        <v>122.11200000000001</v>
      </c>
      <c r="DS30" s="322">
        <v>43834.027000000024</v>
      </c>
      <c r="DT30" s="332">
        <f t="shared" si="20"/>
        <v>16369923.543105997</v>
      </c>
      <c r="DU30" s="328">
        <f t="shared" si="21"/>
        <v>19033227.171999995</v>
      </c>
      <c r="DV30" s="436">
        <f t="shared" si="22"/>
        <v>4821020.1711229971</v>
      </c>
      <c r="DW30" s="436">
        <f t="shared" si="22"/>
        <v>11512410.570999999</v>
      </c>
      <c r="DX30" s="436">
        <f t="shared" si="22"/>
        <v>11426501.01338</v>
      </c>
      <c r="DY30" s="436">
        <f t="shared" si="22"/>
        <v>7139134.2459999993</v>
      </c>
      <c r="DZ30" s="436">
        <f t="shared" si="22"/>
        <v>1740.3476210000001</v>
      </c>
      <c r="EA30" s="436">
        <f t="shared" si="22"/>
        <v>131290.549</v>
      </c>
      <c r="EB30" s="436">
        <f t="shared" si="23"/>
        <v>2388.2072790000002</v>
      </c>
      <c r="EC30" s="436">
        <f t="shared" si="23"/>
        <v>9461.8689999999988</v>
      </c>
      <c r="ED30" s="436">
        <f t="shared" si="24"/>
        <v>118273.80370300001</v>
      </c>
      <c r="EE30" s="437">
        <f t="shared" si="24"/>
        <v>240929.93700000006</v>
      </c>
      <c r="EF30" s="124"/>
      <c r="EG30" s="124"/>
      <c r="EH30" s="124"/>
      <c r="EI30" s="124"/>
    </row>
    <row r="31" spans="1:139" s="144" customFormat="1" ht="14.5" customHeight="1" x14ac:dyDescent="0.35">
      <c r="A31" s="318" t="s">
        <v>121</v>
      </c>
      <c r="B31" s="326">
        <f t="shared" si="4"/>
        <v>370213.50099999999</v>
      </c>
      <c r="C31" s="323">
        <f t="shared" si="25"/>
        <v>766815.95799999998</v>
      </c>
      <c r="D31" s="330">
        <v>162275.51699999996</v>
      </c>
      <c r="E31" s="330">
        <v>559161.19899999991</v>
      </c>
      <c r="F31" s="330">
        <v>203370.35800000001</v>
      </c>
      <c r="G31" s="330">
        <v>191433.478</v>
      </c>
      <c r="H31" s="330">
        <v>35.361000000000011</v>
      </c>
      <c r="I31" s="330">
        <v>5890.5929999999998</v>
      </c>
      <c r="J31" s="330">
        <v>61.786999999999992</v>
      </c>
      <c r="K31" s="330">
        <v>283.46399999999994</v>
      </c>
      <c r="L31" s="330">
        <v>4470.4780000000001</v>
      </c>
      <c r="M31" s="330">
        <v>10047.224</v>
      </c>
      <c r="N31" s="326">
        <f t="shared" si="5"/>
        <v>297991.97499999998</v>
      </c>
      <c r="O31" s="323">
        <f t="shared" si="26"/>
        <v>629659.28899999987</v>
      </c>
      <c r="P31" s="330">
        <v>152479.35799999998</v>
      </c>
      <c r="Q31" s="330">
        <v>507500.39199999993</v>
      </c>
      <c r="R31" s="330">
        <v>140804.348</v>
      </c>
      <c r="S31" s="330">
        <v>107634.48400000001</v>
      </c>
      <c r="T31" s="330">
        <v>44.793999999999997</v>
      </c>
      <c r="U31" s="330">
        <v>4874.0190000000002</v>
      </c>
      <c r="V31" s="330">
        <v>513.654</v>
      </c>
      <c r="W31" s="330">
        <v>586.10500000000002</v>
      </c>
      <c r="X31" s="330">
        <v>4149.8209999999999</v>
      </c>
      <c r="Y31" s="331">
        <v>9064.2890000000025</v>
      </c>
      <c r="Z31" s="326">
        <f t="shared" si="27"/>
        <v>297038.75599999994</v>
      </c>
      <c r="AA31" s="323">
        <f t="shared" si="28"/>
        <v>576829.02399999998</v>
      </c>
      <c r="AB31" s="328">
        <v>133061.853</v>
      </c>
      <c r="AC31" s="328">
        <v>459507.50300000003</v>
      </c>
      <c r="AD31" s="328">
        <v>161520.88699999999</v>
      </c>
      <c r="AE31" s="328">
        <v>99319.164999999994</v>
      </c>
      <c r="AF31" s="328">
        <v>41.241</v>
      </c>
      <c r="AG31" s="328">
        <v>9047.3029999999999</v>
      </c>
      <c r="AH31" s="328">
        <v>66.952999999999989</v>
      </c>
      <c r="AI31" s="328">
        <v>212.01900000000001</v>
      </c>
      <c r="AJ31" s="328">
        <v>2347.8220000000006</v>
      </c>
      <c r="AK31" s="329">
        <v>8743.0339999999997</v>
      </c>
      <c r="AL31" s="326">
        <f t="shared" si="6"/>
        <v>312922.28099999996</v>
      </c>
      <c r="AM31" s="323">
        <f t="shared" si="7"/>
        <v>553231.60000000009</v>
      </c>
      <c r="AN31" s="328">
        <v>133710.82699999999</v>
      </c>
      <c r="AO31" s="328">
        <v>437882.90500000003</v>
      </c>
      <c r="AP31" s="328">
        <v>175691.25099999999</v>
      </c>
      <c r="AQ31" s="328">
        <v>103481.863</v>
      </c>
      <c r="AR31" s="328">
        <v>30.534000000000002</v>
      </c>
      <c r="AS31" s="328">
        <v>3618.8829999999998</v>
      </c>
      <c r="AT31" s="328">
        <v>28.393000000000001</v>
      </c>
      <c r="AU31" s="328">
        <v>138.185</v>
      </c>
      <c r="AV31" s="328">
        <v>3461.2759999999998</v>
      </c>
      <c r="AW31" s="329">
        <v>8109.7640000000001</v>
      </c>
      <c r="AX31" s="326">
        <f t="shared" si="31"/>
        <v>275074.23199999979</v>
      </c>
      <c r="AY31" s="323">
        <f t="shared" si="32"/>
        <v>465149.59399999952</v>
      </c>
      <c r="AZ31" s="321">
        <v>167060.20599999983</v>
      </c>
      <c r="BA31" s="321">
        <v>406304.94599999959</v>
      </c>
      <c r="BB31" s="321">
        <v>107796.47599999998</v>
      </c>
      <c r="BC31" s="321">
        <v>55194.240999999995</v>
      </c>
      <c r="BD31" s="321">
        <v>53.12</v>
      </c>
      <c r="BE31" s="321">
        <v>3263.7900000000004</v>
      </c>
      <c r="BF31" s="321">
        <v>163.40299999999999</v>
      </c>
      <c r="BG31" s="321">
        <v>337.14400000000006</v>
      </c>
      <c r="BH31" s="321">
        <v>1.0270000000000001</v>
      </c>
      <c r="BI31" s="325">
        <v>49.473000000000013</v>
      </c>
      <c r="BJ31" s="326">
        <f t="shared" si="33"/>
        <v>214944.72374799999</v>
      </c>
      <c r="BK31" s="323">
        <f t="shared" si="34"/>
        <v>431252.41100000002</v>
      </c>
      <c r="BL31" s="321">
        <v>129192.51927600001</v>
      </c>
      <c r="BM31" s="321">
        <v>384184.27900000004</v>
      </c>
      <c r="BN31" s="321">
        <v>85288.636306</v>
      </c>
      <c r="BO31" s="321">
        <v>43810.283999999992</v>
      </c>
      <c r="BP31" s="321">
        <v>20.998365000000003</v>
      </c>
      <c r="BQ31" s="321">
        <v>2054.1309999999999</v>
      </c>
      <c r="BR31" s="321">
        <v>441.8098</v>
      </c>
      <c r="BS31" s="321">
        <v>1146.2069999999999</v>
      </c>
      <c r="BT31" s="321">
        <v>0.76000099999999993</v>
      </c>
      <c r="BU31" s="327">
        <v>57.510000000000005</v>
      </c>
      <c r="BV31" s="319">
        <f t="shared" si="10"/>
        <v>192348</v>
      </c>
      <c r="BW31" s="320">
        <f t="shared" si="11"/>
        <v>393087</v>
      </c>
      <c r="BX31" s="321">
        <v>90042</v>
      </c>
      <c r="BY31" s="321">
        <v>342263</v>
      </c>
      <c r="BZ31" s="321">
        <v>102263</v>
      </c>
      <c r="CA31" s="321">
        <v>48877</v>
      </c>
      <c r="CB31" s="321">
        <v>21</v>
      </c>
      <c r="CC31" s="321">
        <v>1449</v>
      </c>
      <c r="CD31" s="321">
        <v>22</v>
      </c>
      <c r="CE31" s="325">
        <v>498</v>
      </c>
      <c r="CF31" s="319">
        <f t="shared" si="12"/>
        <v>168691.25162000002</v>
      </c>
      <c r="CG31" s="320">
        <f t="shared" si="13"/>
        <v>380407.66699999996</v>
      </c>
      <c r="CH31" s="323">
        <v>77812.080816999995</v>
      </c>
      <c r="CI31" s="323">
        <v>321650.69199999998</v>
      </c>
      <c r="CJ31" s="323">
        <v>87783.934458000003</v>
      </c>
      <c r="CK31" s="323">
        <v>52938.904000000002</v>
      </c>
      <c r="CL31" s="323">
        <v>49.730274000000001</v>
      </c>
      <c r="CM31" s="323">
        <v>1583.1569999999999</v>
      </c>
      <c r="CN31" s="323">
        <v>3045.5060709999998</v>
      </c>
      <c r="CO31" s="324">
        <v>4234.9139999999998</v>
      </c>
      <c r="CP31" s="319">
        <f t="shared" si="14"/>
        <v>135573.00008000003</v>
      </c>
      <c r="CQ31" s="320">
        <f t="shared" si="15"/>
        <v>302372.52700000012</v>
      </c>
      <c r="CR31" s="323">
        <v>68611.568023000014</v>
      </c>
      <c r="CS31" s="323">
        <v>265740.60400000011</v>
      </c>
      <c r="CT31" s="323">
        <v>56279.714731</v>
      </c>
      <c r="CU31" s="323">
        <v>32050.396000000001</v>
      </c>
      <c r="CV31" s="323">
        <v>23.138424999999998</v>
      </c>
      <c r="CW31" s="323">
        <v>1414.9279999999999</v>
      </c>
      <c r="CX31" s="323">
        <v>10658.578901000001</v>
      </c>
      <c r="CY31" s="324">
        <v>3166.5990000000002</v>
      </c>
      <c r="CZ31" s="319">
        <f t="shared" si="16"/>
        <v>127702.24138000001</v>
      </c>
      <c r="DA31" s="320">
        <f t="shared" si="17"/>
        <v>253931.527</v>
      </c>
      <c r="DB31" s="323">
        <v>72804.088890000014</v>
      </c>
      <c r="DC31" s="323">
        <v>231750.75</v>
      </c>
      <c r="DD31" s="323">
        <v>54353.491480000004</v>
      </c>
      <c r="DE31" s="323">
        <v>19248.987999999998</v>
      </c>
      <c r="DF31" s="323">
        <v>26.516190000000002</v>
      </c>
      <c r="DG31" s="323">
        <v>925.48099999999999</v>
      </c>
      <c r="DH31" s="323">
        <v>518.1448200000001</v>
      </c>
      <c r="DI31" s="324">
        <v>2006.308</v>
      </c>
      <c r="DJ31" s="319">
        <f t="shared" si="18"/>
        <v>129381.05900000002</v>
      </c>
      <c r="DK31" s="320">
        <f t="shared" si="19"/>
        <v>288553.71799999999</v>
      </c>
      <c r="DL31" s="321">
        <v>71335.608000000007</v>
      </c>
      <c r="DM31" s="321">
        <v>248965.18099999998</v>
      </c>
      <c r="DN31" s="321">
        <v>58013.515000000007</v>
      </c>
      <c r="DO31" s="321">
        <v>29482.183000000001</v>
      </c>
      <c r="DP31" s="321">
        <v>14.391</v>
      </c>
      <c r="DQ31" s="321">
        <v>1197.08</v>
      </c>
      <c r="DR31" s="320">
        <v>17.545000000000002</v>
      </c>
      <c r="DS31" s="322">
        <v>8909.2739999999994</v>
      </c>
      <c r="DT31" s="332">
        <f t="shared" si="20"/>
        <v>2521881.0208279993</v>
      </c>
      <c r="DU31" s="328">
        <f t="shared" si="21"/>
        <v>5041290.3149999995</v>
      </c>
      <c r="DV31" s="436">
        <f t="shared" si="22"/>
        <v>1258385.6260059997</v>
      </c>
      <c r="DW31" s="436">
        <f t="shared" si="22"/>
        <v>4164911.4509999994</v>
      </c>
      <c r="DX31" s="436">
        <f t="shared" si="22"/>
        <v>1233165.6119749998</v>
      </c>
      <c r="DY31" s="436">
        <f t="shared" si="22"/>
        <v>783470.98599999992</v>
      </c>
      <c r="DZ31" s="436">
        <f t="shared" si="22"/>
        <v>360.824254</v>
      </c>
      <c r="EA31" s="436">
        <f t="shared" si="22"/>
        <v>35318.365000000005</v>
      </c>
      <c r="EB31" s="436">
        <f t="shared" si="23"/>
        <v>1275.9998000000001</v>
      </c>
      <c r="EC31" s="436">
        <f t="shared" si="23"/>
        <v>2703.1239999999998</v>
      </c>
      <c r="ED31" s="436">
        <f t="shared" si="24"/>
        <v>28692.958792999998</v>
      </c>
      <c r="EE31" s="437">
        <f t="shared" si="24"/>
        <v>54886.388999999996</v>
      </c>
      <c r="EF31" s="124"/>
      <c r="EG31" s="124"/>
      <c r="EH31" s="124"/>
      <c r="EI31" s="124"/>
    </row>
    <row r="32" spans="1:139" s="144" customFormat="1" ht="14.5" customHeight="1" x14ac:dyDescent="0.35">
      <c r="A32" s="318" t="s">
        <v>122</v>
      </c>
      <c r="B32" s="326">
        <f t="shared" si="4"/>
        <v>1967606.0749999997</v>
      </c>
      <c r="C32" s="323">
        <f t="shared" si="25"/>
        <v>3668201.086999998</v>
      </c>
      <c r="D32" s="330">
        <v>571023.83899999992</v>
      </c>
      <c r="E32" s="330">
        <v>2447436.2729999982</v>
      </c>
      <c r="F32" s="330">
        <v>1356712.2</v>
      </c>
      <c r="G32" s="330">
        <v>1112914.5109999997</v>
      </c>
      <c r="H32" s="330">
        <v>406.375</v>
      </c>
      <c r="I32" s="330">
        <v>53791.116000000009</v>
      </c>
      <c r="J32" s="330">
        <v>874.41</v>
      </c>
      <c r="K32" s="330">
        <v>4075.418000000001</v>
      </c>
      <c r="L32" s="330">
        <v>38589.251000000004</v>
      </c>
      <c r="M32" s="330">
        <v>49983.768999999993</v>
      </c>
      <c r="N32" s="326">
        <f t="shared" si="5"/>
        <v>1837058.0319999994</v>
      </c>
      <c r="O32" s="323">
        <f t="shared" si="26"/>
        <v>3643602.2039999999</v>
      </c>
      <c r="P32" s="330">
        <v>540785.25799999945</v>
      </c>
      <c r="Q32" s="330">
        <v>2548176.1460000002</v>
      </c>
      <c r="R32" s="330">
        <v>1262003.2570000002</v>
      </c>
      <c r="S32" s="330">
        <v>998433.60899999994</v>
      </c>
      <c r="T32" s="330">
        <v>398.63300000000044</v>
      </c>
      <c r="U32" s="330">
        <v>47310.125</v>
      </c>
      <c r="V32" s="330">
        <v>431.11900000000014</v>
      </c>
      <c r="W32" s="330">
        <v>3092.3490000000006</v>
      </c>
      <c r="X32" s="330">
        <v>33439.765000000007</v>
      </c>
      <c r="Y32" s="331">
        <v>46589.975000000049</v>
      </c>
      <c r="Z32" s="326">
        <f t="shared" si="27"/>
        <v>1479364.6330000001</v>
      </c>
      <c r="AA32" s="323">
        <f t="shared" si="28"/>
        <v>3531111.1850000001</v>
      </c>
      <c r="AB32" s="328">
        <v>492440.228</v>
      </c>
      <c r="AC32" s="328">
        <v>2525341.0520000001</v>
      </c>
      <c r="AD32" s="328">
        <v>970041.74099999992</v>
      </c>
      <c r="AE32" s="328">
        <v>902140.43700000003</v>
      </c>
      <c r="AF32" s="328">
        <v>400.32099999999997</v>
      </c>
      <c r="AG32" s="328">
        <v>57878.002999999997</v>
      </c>
      <c r="AH32" s="328">
        <v>696.27700000000004</v>
      </c>
      <c r="AI32" s="328">
        <v>2671.549</v>
      </c>
      <c r="AJ32" s="328">
        <v>15786.066000000001</v>
      </c>
      <c r="AK32" s="329">
        <v>43080.144</v>
      </c>
      <c r="AL32" s="326">
        <f t="shared" si="6"/>
        <v>1691207.9089999991</v>
      </c>
      <c r="AM32" s="323">
        <f t="shared" si="7"/>
        <v>3358920.2479999997</v>
      </c>
      <c r="AN32" s="328">
        <v>494311.86799999874</v>
      </c>
      <c r="AO32" s="328">
        <v>2359727.3879999993</v>
      </c>
      <c r="AP32" s="328">
        <v>1171618.351</v>
      </c>
      <c r="AQ32" s="328">
        <v>888515.81300000008</v>
      </c>
      <c r="AR32" s="328">
        <v>267.07299999999998</v>
      </c>
      <c r="AS32" s="328">
        <v>64423.468000000008</v>
      </c>
      <c r="AT32" s="328">
        <v>1376.3969999999999</v>
      </c>
      <c r="AU32" s="328">
        <v>2743.43</v>
      </c>
      <c r="AV32" s="328">
        <v>23634.220000000099</v>
      </c>
      <c r="AW32" s="329">
        <v>43510.149000000099</v>
      </c>
      <c r="AX32" s="326">
        <f t="shared" si="31"/>
        <v>1560647.3979999993</v>
      </c>
      <c r="AY32" s="323">
        <f t="shared" si="32"/>
        <v>2869206.7529999991</v>
      </c>
      <c r="AZ32" s="321">
        <v>400054.1989999995</v>
      </c>
      <c r="BA32" s="321">
        <v>2034971.3929999988</v>
      </c>
      <c r="BB32" s="321">
        <v>1158192.1349999998</v>
      </c>
      <c r="BC32" s="321">
        <v>790114.49199999997</v>
      </c>
      <c r="BD32" s="321">
        <v>238.05000000000004</v>
      </c>
      <c r="BE32" s="321">
        <v>39979.983999999997</v>
      </c>
      <c r="BF32" s="321">
        <v>2156.433</v>
      </c>
      <c r="BG32" s="321">
        <v>3261.3919999999998</v>
      </c>
      <c r="BH32" s="321">
        <v>6.5809999999999977</v>
      </c>
      <c r="BI32" s="325">
        <v>879.49199999999996</v>
      </c>
      <c r="BJ32" s="326">
        <f t="shared" si="33"/>
        <v>1417189.8568729998</v>
      </c>
      <c r="BK32" s="323">
        <f t="shared" si="34"/>
        <v>2548321.8419999997</v>
      </c>
      <c r="BL32" s="321">
        <v>385567.36586900003</v>
      </c>
      <c r="BM32" s="321">
        <v>1717272.42</v>
      </c>
      <c r="BN32" s="321">
        <v>1026050.7850439999</v>
      </c>
      <c r="BO32" s="321">
        <v>796358.44800000009</v>
      </c>
      <c r="BP32" s="321">
        <v>226.5640010000001</v>
      </c>
      <c r="BQ32" s="321">
        <v>28386.493999999999</v>
      </c>
      <c r="BR32" s="321">
        <v>5339.0870850000001</v>
      </c>
      <c r="BS32" s="321">
        <v>5824.3549999999996</v>
      </c>
      <c r="BT32" s="321">
        <v>6.0548740000000016</v>
      </c>
      <c r="BU32" s="327">
        <v>480.125</v>
      </c>
      <c r="BV32" s="319">
        <f t="shared" si="10"/>
        <v>1155282</v>
      </c>
      <c r="BW32" s="320">
        <f t="shared" si="11"/>
        <v>2340131</v>
      </c>
      <c r="BX32" s="321">
        <v>320911</v>
      </c>
      <c r="BY32" s="321">
        <v>1551535</v>
      </c>
      <c r="BZ32" s="321">
        <v>833290</v>
      </c>
      <c r="CA32" s="321">
        <v>746369</v>
      </c>
      <c r="CB32" s="321">
        <v>251</v>
      </c>
      <c r="CC32" s="321">
        <v>34690</v>
      </c>
      <c r="CD32" s="321">
        <v>830</v>
      </c>
      <c r="CE32" s="325">
        <v>7537</v>
      </c>
      <c r="CF32" s="319">
        <f t="shared" si="12"/>
        <v>978686.14026400005</v>
      </c>
      <c r="CG32" s="320">
        <f t="shared" si="13"/>
        <v>2075177.881000001</v>
      </c>
      <c r="CH32" s="323">
        <v>283114.52513300005</v>
      </c>
      <c r="CI32" s="323">
        <v>1342099.012000001</v>
      </c>
      <c r="CJ32" s="323">
        <v>667225.73033299996</v>
      </c>
      <c r="CK32" s="323">
        <v>685446.87199999997</v>
      </c>
      <c r="CL32" s="323">
        <v>432.00203900000014</v>
      </c>
      <c r="CM32" s="323">
        <v>29318.279999999995</v>
      </c>
      <c r="CN32" s="323">
        <v>27913.882759</v>
      </c>
      <c r="CO32" s="324">
        <v>18313.71699999999</v>
      </c>
      <c r="CP32" s="319">
        <f t="shared" si="14"/>
        <v>1100417.6796179998</v>
      </c>
      <c r="CQ32" s="320">
        <f t="shared" si="15"/>
        <v>1918786.188000001</v>
      </c>
      <c r="CR32" s="323">
        <v>285793.42888800002</v>
      </c>
      <c r="CS32" s="323">
        <v>1210735.4940000011</v>
      </c>
      <c r="CT32" s="323">
        <v>805481.24299699988</v>
      </c>
      <c r="CU32" s="323">
        <v>665830.26399999985</v>
      </c>
      <c r="CV32" s="323">
        <v>386.76155599999993</v>
      </c>
      <c r="CW32" s="323">
        <v>25749.056</v>
      </c>
      <c r="CX32" s="323">
        <v>8756.2461770000009</v>
      </c>
      <c r="CY32" s="324">
        <v>16471.374</v>
      </c>
      <c r="CZ32" s="319">
        <f t="shared" si="16"/>
        <v>1083450.6576980001</v>
      </c>
      <c r="DA32" s="320">
        <f t="shared" si="17"/>
        <v>1689995.6879999989</v>
      </c>
      <c r="DB32" s="323">
        <v>267002.64821400016</v>
      </c>
      <c r="DC32" s="323">
        <v>1046983.8659999989</v>
      </c>
      <c r="DD32" s="323">
        <v>811657.89700800006</v>
      </c>
      <c r="DE32" s="323">
        <v>601433.57300000009</v>
      </c>
      <c r="DF32" s="323">
        <v>245.08438599999999</v>
      </c>
      <c r="DG32" s="323">
        <v>26110.627</v>
      </c>
      <c r="DH32" s="323">
        <v>4545.0280900000016</v>
      </c>
      <c r="DI32" s="324">
        <v>15467.621999999999</v>
      </c>
      <c r="DJ32" s="319">
        <f t="shared" si="18"/>
        <v>1253620.9299999995</v>
      </c>
      <c r="DK32" s="320">
        <f t="shared" si="19"/>
        <v>2014720.2899999986</v>
      </c>
      <c r="DL32" s="321">
        <v>297079.15399999981</v>
      </c>
      <c r="DM32" s="321">
        <v>1234499.710999999</v>
      </c>
      <c r="DN32" s="321">
        <v>955943.26299999992</v>
      </c>
      <c r="DO32" s="321">
        <v>700452.06299999997</v>
      </c>
      <c r="DP32" s="321">
        <v>373.10599999999999</v>
      </c>
      <c r="DQ32" s="321">
        <v>30255.545000000002</v>
      </c>
      <c r="DR32" s="320">
        <v>225.40700000000001</v>
      </c>
      <c r="DS32" s="322">
        <v>49512.970999999998</v>
      </c>
      <c r="DT32" s="332">
        <f t="shared" si="20"/>
        <v>15524531.311452998</v>
      </c>
      <c r="DU32" s="328">
        <f t="shared" si="21"/>
        <v>29658174.365999997</v>
      </c>
      <c r="DV32" s="436">
        <f t="shared" si="22"/>
        <v>4338083.5141039984</v>
      </c>
      <c r="DW32" s="436">
        <f t="shared" si="22"/>
        <v>20018777.754999999</v>
      </c>
      <c r="DX32" s="436">
        <f t="shared" si="22"/>
        <v>11018216.602382001</v>
      </c>
      <c r="DY32" s="436">
        <f t="shared" si="22"/>
        <v>8888009.0819999985</v>
      </c>
      <c r="DZ32" s="436">
        <f t="shared" si="22"/>
        <v>3624.9699820000005</v>
      </c>
      <c r="EA32" s="436">
        <f t="shared" si="22"/>
        <v>437892.69799999992</v>
      </c>
      <c r="EB32" s="436">
        <f t="shared" si="23"/>
        <v>10873.723085000001</v>
      </c>
      <c r="EC32" s="436">
        <f t="shared" si="23"/>
        <v>21668.493000000002</v>
      </c>
      <c r="ED32" s="436">
        <f t="shared" si="24"/>
        <v>153732.50190000012</v>
      </c>
      <c r="EE32" s="437">
        <f t="shared" si="24"/>
        <v>291826.33800000011</v>
      </c>
      <c r="EF32" s="124"/>
      <c r="EG32" s="124"/>
      <c r="EH32" s="124"/>
      <c r="EI32" s="124"/>
    </row>
    <row r="33" spans="1:139" s="144" customFormat="1" ht="14.5" customHeight="1" x14ac:dyDescent="0.35">
      <c r="A33" s="318" t="s">
        <v>123</v>
      </c>
      <c r="B33" s="326">
        <f t="shared" si="4"/>
        <v>51844.330999999991</v>
      </c>
      <c r="C33" s="323">
        <f t="shared" si="25"/>
        <v>408160.32799999998</v>
      </c>
      <c r="D33" s="330">
        <v>41568.268999999993</v>
      </c>
      <c r="E33" s="330">
        <v>358098.46300000005</v>
      </c>
      <c r="F33" s="330">
        <v>9123.5089999999982</v>
      </c>
      <c r="G33" s="330">
        <v>44581.773999999998</v>
      </c>
      <c r="H33" s="330">
        <v>35.544000000000004</v>
      </c>
      <c r="I33" s="330">
        <v>1940.13</v>
      </c>
      <c r="J33" s="330">
        <v>14.125999999999999</v>
      </c>
      <c r="K33" s="330">
        <v>108.99099999999999</v>
      </c>
      <c r="L33" s="330">
        <v>1102.883</v>
      </c>
      <c r="M33" s="330">
        <v>3430.9700000000003</v>
      </c>
      <c r="N33" s="326">
        <f t="shared" si="5"/>
        <v>58528.784000000007</v>
      </c>
      <c r="O33" s="323">
        <f t="shared" si="26"/>
        <v>391987.88099999994</v>
      </c>
      <c r="P33" s="330">
        <v>41880.663000000008</v>
      </c>
      <c r="Q33" s="330">
        <v>319815.71699999995</v>
      </c>
      <c r="R33" s="330">
        <v>15915.505999999996</v>
      </c>
      <c r="S33" s="330">
        <v>30267.250000000004</v>
      </c>
      <c r="T33" s="330">
        <v>43.868000000000038</v>
      </c>
      <c r="U33" s="330">
        <v>1527.5569999999993</v>
      </c>
      <c r="V33" s="330">
        <v>6.8850000000000007</v>
      </c>
      <c r="W33" s="330">
        <v>99.568999999999974</v>
      </c>
      <c r="X33" s="330">
        <v>681.86199999999997</v>
      </c>
      <c r="Y33" s="331">
        <v>40277.788</v>
      </c>
      <c r="Z33" s="326">
        <f t="shared" si="27"/>
        <v>45007.722000000002</v>
      </c>
      <c r="AA33" s="323">
        <f t="shared" si="28"/>
        <v>388809.44600000005</v>
      </c>
      <c r="AB33" s="328">
        <v>33957.976999999999</v>
      </c>
      <c r="AC33" s="328">
        <v>251135.114</v>
      </c>
      <c r="AD33" s="328">
        <v>9987.4269999999997</v>
      </c>
      <c r="AE33" s="328">
        <v>20531.053</v>
      </c>
      <c r="AF33" s="328">
        <v>35.089000000000006</v>
      </c>
      <c r="AG33" s="328">
        <v>1512.4169999999999</v>
      </c>
      <c r="AH33" s="328">
        <v>9.8379999999999992</v>
      </c>
      <c r="AI33" s="328">
        <v>168.67400000000001</v>
      </c>
      <c r="AJ33" s="328">
        <v>1017.391</v>
      </c>
      <c r="AK33" s="329">
        <v>115462.18800000001</v>
      </c>
      <c r="AL33" s="326">
        <f t="shared" si="6"/>
        <v>47949.422000000006</v>
      </c>
      <c r="AM33" s="323">
        <f t="shared" si="7"/>
        <v>284722.1480000001</v>
      </c>
      <c r="AN33" s="328">
        <v>38193.399000000005</v>
      </c>
      <c r="AO33" s="328">
        <v>254723.42000000007</v>
      </c>
      <c r="AP33" s="328">
        <v>6835.52</v>
      </c>
      <c r="AQ33" s="328">
        <v>21009.862000000001</v>
      </c>
      <c r="AR33" s="328">
        <v>18.866999999999997</v>
      </c>
      <c r="AS33" s="328">
        <v>3630.5960000000005</v>
      </c>
      <c r="AT33" s="328">
        <v>385.31600000000003</v>
      </c>
      <c r="AU33" s="328">
        <v>244.761</v>
      </c>
      <c r="AV33" s="328">
        <v>2516.3199999999997</v>
      </c>
      <c r="AW33" s="329">
        <v>5113.509</v>
      </c>
      <c r="AX33" s="326">
        <f t="shared" si="31"/>
        <v>39683.019000000022</v>
      </c>
      <c r="AY33" s="323">
        <f t="shared" si="32"/>
        <v>269105.75899999996</v>
      </c>
      <c r="AZ33" s="321">
        <v>34296.843000000023</v>
      </c>
      <c r="BA33" s="321">
        <v>248027.63899999997</v>
      </c>
      <c r="BB33" s="321">
        <v>5362.223</v>
      </c>
      <c r="BC33" s="321">
        <v>18939.185999999998</v>
      </c>
      <c r="BD33" s="321">
        <v>14.136999999999997</v>
      </c>
      <c r="BE33" s="321">
        <v>2058.1669999999999</v>
      </c>
      <c r="BF33" s="321">
        <v>6.3059999999999992</v>
      </c>
      <c r="BG33" s="321">
        <v>22.983000000000001</v>
      </c>
      <c r="BH33" s="321">
        <v>3.5100000000000002</v>
      </c>
      <c r="BI33" s="325">
        <v>57.783999999999999</v>
      </c>
      <c r="BJ33" s="326">
        <f t="shared" si="33"/>
        <v>40007.803801000009</v>
      </c>
      <c r="BK33" s="323">
        <f t="shared" si="34"/>
        <v>297156.00999999983</v>
      </c>
      <c r="BL33" s="321">
        <v>35444.365526000001</v>
      </c>
      <c r="BM33" s="321">
        <v>286080.35999999993</v>
      </c>
      <c r="BN33" s="321">
        <v>4516.1012200000005</v>
      </c>
      <c r="BO33" s="321">
        <v>8454.1869999999999</v>
      </c>
      <c r="BP33" s="321">
        <v>9.9918429999999994</v>
      </c>
      <c r="BQ33" s="321">
        <v>1286.6220000000001</v>
      </c>
      <c r="BR33" s="321">
        <v>35.384010000000004</v>
      </c>
      <c r="BS33" s="321">
        <v>1273.7079999999999</v>
      </c>
      <c r="BT33" s="321">
        <v>1.9612019999999999</v>
      </c>
      <c r="BU33" s="327">
        <v>61.133000000000003</v>
      </c>
      <c r="BV33" s="319">
        <f t="shared" si="10"/>
        <v>32851</v>
      </c>
      <c r="BW33" s="320">
        <f t="shared" si="11"/>
        <v>251495</v>
      </c>
      <c r="BX33" s="321">
        <v>29470</v>
      </c>
      <c r="BY33" s="321">
        <v>244203</v>
      </c>
      <c r="BZ33" s="321">
        <v>3330</v>
      </c>
      <c r="CA33" s="321">
        <v>5004</v>
      </c>
      <c r="CB33" s="321">
        <v>30</v>
      </c>
      <c r="CC33" s="321">
        <v>2057</v>
      </c>
      <c r="CD33" s="321">
        <v>21</v>
      </c>
      <c r="CE33" s="325">
        <v>231</v>
      </c>
      <c r="CF33" s="319">
        <f t="shared" si="12"/>
        <v>38787.370135999998</v>
      </c>
      <c r="CG33" s="320">
        <f t="shared" si="13"/>
        <v>228664.77500000005</v>
      </c>
      <c r="CH33" s="323">
        <v>31146.932868</v>
      </c>
      <c r="CI33" s="323">
        <v>213960.44900000002</v>
      </c>
      <c r="CJ33" s="323">
        <v>7532.1413399999992</v>
      </c>
      <c r="CK33" s="323">
        <v>10771.553</v>
      </c>
      <c r="CL33" s="323">
        <v>21.692739999999997</v>
      </c>
      <c r="CM33" s="323">
        <v>2554.1190000000001</v>
      </c>
      <c r="CN33" s="323">
        <v>86.603188000000003</v>
      </c>
      <c r="CO33" s="324">
        <v>1378.654</v>
      </c>
      <c r="CP33" s="319">
        <f t="shared" si="14"/>
        <v>39688.769551999991</v>
      </c>
      <c r="CQ33" s="320">
        <f t="shared" si="15"/>
        <v>240146.24</v>
      </c>
      <c r="CR33" s="323">
        <v>38516.976552999993</v>
      </c>
      <c r="CS33" s="323">
        <v>236555.02</v>
      </c>
      <c r="CT33" s="323">
        <v>787.50270599999999</v>
      </c>
      <c r="CU33" s="323">
        <v>952.95700000000011</v>
      </c>
      <c r="CV33" s="323">
        <v>8.5247740000000007</v>
      </c>
      <c r="CW33" s="323">
        <v>1073.3019999999999</v>
      </c>
      <c r="CX33" s="323">
        <v>375.76551899999998</v>
      </c>
      <c r="CY33" s="324">
        <v>1564.961</v>
      </c>
      <c r="CZ33" s="319">
        <f t="shared" si="16"/>
        <v>40803.021031999997</v>
      </c>
      <c r="DA33" s="320">
        <f t="shared" si="17"/>
        <v>201371.31099999999</v>
      </c>
      <c r="DB33" s="323">
        <v>37938.266200999999</v>
      </c>
      <c r="DC33" s="323">
        <v>197863.34</v>
      </c>
      <c r="DD33" s="323">
        <v>2791.3051</v>
      </c>
      <c r="DE33" s="323">
        <v>1211.027</v>
      </c>
      <c r="DF33" s="323">
        <v>18.605221</v>
      </c>
      <c r="DG33" s="323">
        <v>1344.8869999999997</v>
      </c>
      <c r="DH33" s="323">
        <v>54.844510000000007</v>
      </c>
      <c r="DI33" s="324">
        <v>952.05700000000013</v>
      </c>
      <c r="DJ33" s="319">
        <f t="shared" si="18"/>
        <v>25504.347000000002</v>
      </c>
      <c r="DK33" s="320">
        <f t="shared" si="19"/>
        <v>153055.22999999989</v>
      </c>
      <c r="DL33" s="321">
        <v>21121.726000000002</v>
      </c>
      <c r="DM33" s="321">
        <v>142789.2889999999</v>
      </c>
      <c r="DN33" s="321">
        <v>4237.3789999999999</v>
      </c>
      <c r="DO33" s="321">
        <v>3768.6750000000002</v>
      </c>
      <c r="DP33" s="321">
        <v>7.9749999999999996</v>
      </c>
      <c r="DQ33" s="321">
        <v>1349.0340000000001</v>
      </c>
      <c r="DR33" s="320">
        <v>137.267</v>
      </c>
      <c r="DS33" s="322">
        <v>5148.232</v>
      </c>
      <c r="DT33" s="332">
        <f t="shared" si="20"/>
        <v>460655.58952100005</v>
      </c>
      <c r="DU33" s="328">
        <f t="shared" si="21"/>
        <v>3114674.128</v>
      </c>
      <c r="DV33" s="436">
        <f t="shared" si="22"/>
        <v>383535.41814800008</v>
      </c>
      <c r="DW33" s="436">
        <f t="shared" si="22"/>
        <v>2753251.8109999998</v>
      </c>
      <c r="DX33" s="436">
        <f t="shared" si="22"/>
        <v>70418.614365999994</v>
      </c>
      <c r="DY33" s="436">
        <f t="shared" si="22"/>
        <v>165491.52399999998</v>
      </c>
      <c r="DZ33" s="436">
        <f t="shared" si="22"/>
        <v>244.294578</v>
      </c>
      <c r="EA33" s="436">
        <f t="shared" si="22"/>
        <v>20333.830999999998</v>
      </c>
      <c r="EB33" s="436">
        <f t="shared" si="23"/>
        <v>457.85501000000005</v>
      </c>
      <c r="EC33" s="436">
        <f t="shared" si="23"/>
        <v>1918.6859999999997</v>
      </c>
      <c r="ED33" s="436">
        <f t="shared" si="24"/>
        <v>5999.4074190000001</v>
      </c>
      <c r="EE33" s="437">
        <f t="shared" si="24"/>
        <v>173678.27600000001</v>
      </c>
      <c r="EF33" s="124"/>
      <c r="EG33" s="124"/>
      <c r="EH33" s="124"/>
      <c r="EI33" s="124"/>
    </row>
    <row r="34" spans="1:139" s="144" customFormat="1" ht="14.5" customHeight="1" x14ac:dyDescent="0.35">
      <c r="A34" s="338" t="s">
        <v>124</v>
      </c>
      <c r="B34" s="326">
        <f t="shared" si="4"/>
        <v>273097.16299999994</v>
      </c>
      <c r="C34" s="323">
        <f t="shared" si="25"/>
        <v>580692.2579999998</v>
      </c>
      <c r="D34" s="330">
        <v>58786.567999999992</v>
      </c>
      <c r="E34" s="330">
        <v>408882.14199999988</v>
      </c>
      <c r="F34" s="330">
        <v>211003.93299999999</v>
      </c>
      <c r="G34" s="330">
        <v>157573.21899999995</v>
      </c>
      <c r="H34" s="330">
        <v>58.436999999999998</v>
      </c>
      <c r="I34" s="330">
        <v>4642.1099999999997</v>
      </c>
      <c r="J34" s="330">
        <v>73.663999999999987</v>
      </c>
      <c r="K34" s="330">
        <v>259.49099999999999</v>
      </c>
      <c r="L34" s="330">
        <v>3174.5610000000006</v>
      </c>
      <c r="M34" s="330">
        <v>9335.2959999999985</v>
      </c>
      <c r="N34" s="326">
        <f t="shared" si="5"/>
        <v>260194.30099999989</v>
      </c>
      <c r="O34" s="323">
        <f t="shared" si="26"/>
        <v>499057.79299999995</v>
      </c>
      <c r="P34" s="330">
        <v>60694.078000000009</v>
      </c>
      <c r="Q34" s="330">
        <v>385985.16200000001</v>
      </c>
      <c r="R34" s="330">
        <v>197177.0469999999</v>
      </c>
      <c r="S34" s="330">
        <v>99522.218000000008</v>
      </c>
      <c r="T34" s="330">
        <v>58.552</v>
      </c>
      <c r="U34" s="330">
        <v>3806.4629999999988</v>
      </c>
      <c r="V34" s="330">
        <v>133.65</v>
      </c>
      <c r="W34" s="330">
        <v>847.37699999999995</v>
      </c>
      <c r="X34" s="330">
        <v>2130.9740000000015</v>
      </c>
      <c r="Y34" s="331">
        <v>8896.5729999999985</v>
      </c>
      <c r="Z34" s="326">
        <f t="shared" si="27"/>
        <v>279781.93899999995</v>
      </c>
      <c r="AA34" s="323">
        <f t="shared" si="28"/>
        <v>473213.24099999998</v>
      </c>
      <c r="AB34" s="328">
        <v>65957.068000000014</v>
      </c>
      <c r="AC34" s="328">
        <v>361806.52399999998</v>
      </c>
      <c r="AD34" s="328">
        <v>211971.81599999999</v>
      </c>
      <c r="AE34" s="328">
        <v>99051.254000000001</v>
      </c>
      <c r="AF34" s="328">
        <v>38.795000000000002</v>
      </c>
      <c r="AG34" s="328">
        <v>4150.0929999999998</v>
      </c>
      <c r="AH34" s="328">
        <v>20.594999999999999</v>
      </c>
      <c r="AI34" s="328">
        <v>371.89699999999999</v>
      </c>
      <c r="AJ34" s="328">
        <v>1793.665</v>
      </c>
      <c r="AK34" s="329">
        <v>7833.473</v>
      </c>
      <c r="AL34" s="326">
        <f t="shared" si="6"/>
        <v>235050.35400000005</v>
      </c>
      <c r="AM34" s="323">
        <f t="shared" si="7"/>
        <v>410018.16499999986</v>
      </c>
      <c r="AN34" s="328">
        <v>42971.590000000011</v>
      </c>
      <c r="AO34" s="328">
        <v>320213.24699999986</v>
      </c>
      <c r="AP34" s="328">
        <v>189173.962</v>
      </c>
      <c r="AQ34" s="328">
        <v>78272.781000000003</v>
      </c>
      <c r="AR34" s="328">
        <v>31.689999999999998</v>
      </c>
      <c r="AS34" s="328">
        <v>3885.6530000000002</v>
      </c>
      <c r="AT34" s="328">
        <v>26.559000000000005</v>
      </c>
      <c r="AU34" s="328">
        <v>147.53899999999999</v>
      </c>
      <c r="AV34" s="328">
        <v>2846.5530000000003</v>
      </c>
      <c r="AW34" s="329">
        <v>7498.9449999999997</v>
      </c>
      <c r="AX34" s="326">
        <f t="shared" si="31"/>
        <v>302797.64400000003</v>
      </c>
      <c r="AY34" s="323">
        <f t="shared" si="32"/>
        <v>456874.20999999973</v>
      </c>
      <c r="AZ34" s="321">
        <v>48400.470000000038</v>
      </c>
      <c r="BA34" s="321">
        <v>296970.2019999997</v>
      </c>
      <c r="BB34" s="321">
        <v>254323.36699999997</v>
      </c>
      <c r="BC34" s="321">
        <v>155986.08199999999</v>
      </c>
      <c r="BD34" s="321">
        <v>61.32200000000001</v>
      </c>
      <c r="BE34" s="321">
        <v>3663.9889999999996</v>
      </c>
      <c r="BF34" s="321">
        <v>2.8730000000000002</v>
      </c>
      <c r="BG34" s="321">
        <v>48.162000000000006</v>
      </c>
      <c r="BH34" s="321">
        <v>9.6120000000000019</v>
      </c>
      <c r="BI34" s="325">
        <v>205.77499999999998</v>
      </c>
      <c r="BJ34" s="326">
        <f t="shared" si="33"/>
        <v>277158.18284899998</v>
      </c>
      <c r="BK34" s="323">
        <f t="shared" si="34"/>
        <v>431302.64199999976</v>
      </c>
      <c r="BL34" s="321">
        <v>60045.767810999998</v>
      </c>
      <c r="BM34" s="321">
        <v>297545.23599999986</v>
      </c>
      <c r="BN34" s="321">
        <v>217003.20742899997</v>
      </c>
      <c r="BO34" s="321">
        <v>129265.56299999998</v>
      </c>
      <c r="BP34" s="321">
        <v>59.896810000000002</v>
      </c>
      <c r="BQ34" s="321">
        <v>3774.1869999999999</v>
      </c>
      <c r="BR34" s="321">
        <v>47.619469000000002</v>
      </c>
      <c r="BS34" s="321">
        <v>618.42600000000004</v>
      </c>
      <c r="BT34" s="321">
        <v>1.69133</v>
      </c>
      <c r="BU34" s="327">
        <v>99.22999999999999</v>
      </c>
      <c r="BV34" s="319">
        <f t="shared" si="10"/>
        <v>316998</v>
      </c>
      <c r="BW34" s="320">
        <f t="shared" si="11"/>
        <v>455638</v>
      </c>
      <c r="BX34" s="321">
        <v>50620</v>
      </c>
      <c r="BY34" s="321">
        <v>288027</v>
      </c>
      <c r="BZ34" s="321">
        <v>266176</v>
      </c>
      <c r="CA34" s="321">
        <v>163280</v>
      </c>
      <c r="CB34" s="321">
        <v>80</v>
      </c>
      <c r="CC34" s="321">
        <v>3633</v>
      </c>
      <c r="CD34" s="321">
        <v>122</v>
      </c>
      <c r="CE34" s="325">
        <v>698</v>
      </c>
      <c r="CF34" s="319">
        <f t="shared" si="12"/>
        <v>296778.97649199999</v>
      </c>
      <c r="CG34" s="320">
        <f t="shared" si="13"/>
        <v>416944.30800000002</v>
      </c>
      <c r="CH34" s="323">
        <v>42429.986138999993</v>
      </c>
      <c r="CI34" s="323">
        <v>248300.826</v>
      </c>
      <c r="CJ34" s="323">
        <v>254053.58835700003</v>
      </c>
      <c r="CK34" s="323">
        <v>161435</v>
      </c>
      <c r="CL34" s="323">
        <v>67.905895000000001</v>
      </c>
      <c r="CM34" s="323">
        <v>3829.6420000000003</v>
      </c>
      <c r="CN34" s="323">
        <v>227.49610100000001</v>
      </c>
      <c r="CO34" s="324">
        <v>3378.8399999999997</v>
      </c>
      <c r="CP34" s="319">
        <f t="shared" si="14"/>
        <v>260376.73159500002</v>
      </c>
      <c r="CQ34" s="320">
        <f t="shared" si="15"/>
        <v>359273.74899999995</v>
      </c>
      <c r="CR34" s="323">
        <v>39423.559690000002</v>
      </c>
      <c r="CS34" s="323">
        <v>211403.486</v>
      </c>
      <c r="CT34" s="323">
        <v>219887.309011</v>
      </c>
      <c r="CU34" s="323">
        <v>138165.94599999997</v>
      </c>
      <c r="CV34" s="323">
        <v>84.838030000000003</v>
      </c>
      <c r="CW34" s="323">
        <v>3555.9730000000004</v>
      </c>
      <c r="CX34" s="323">
        <v>981.02486399999998</v>
      </c>
      <c r="CY34" s="324">
        <v>6148.344000000001</v>
      </c>
      <c r="CZ34" s="319">
        <f t="shared" si="16"/>
        <v>276691.63025100005</v>
      </c>
      <c r="DA34" s="320">
        <f t="shared" si="17"/>
        <v>354296.26999999996</v>
      </c>
      <c r="DB34" s="323">
        <v>46164.623067000008</v>
      </c>
      <c r="DC34" s="323">
        <v>211148.10799999998</v>
      </c>
      <c r="DD34" s="323">
        <v>229510.64039000002</v>
      </c>
      <c r="DE34" s="323">
        <v>135616.516</v>
      </c>
      <c r="DF34" s="323">
        <v>98.278379000000001</v>
      </c>
      <c r="DG34" s="323">
        <v>3278.1089999999999</v>
      </c>
      <c r="DH34" s="323">
        <v>918.08841500000005</v>
      </c>
      <c r="DI34" s="324">
        <v>4253.5370000000003</v>
      </c>
      <c r="DJ34" s="319">
        <f t="shared" si="18"/>
        <v>286297.24599999998</v>
      </c>
      <c r="DK34" s="320">
        <f t="shared" si="19"/>
        <v>443239.50399999996</v>
      </c>
      <c r="DL34" s="321">
        <v>36808.536999999997</v>
      </c>
      <c r="DM34" s="321">
        <v>261846.69499999998</v>
      </c>
      <c r="DN34" s="321">
        <v>249301.82800000001</v>
      </c>
      <c r="DO34" s="321">
        <v>159371.155</v>
      </c>
      <c r="DP34" s="321">
        <v>28.157999999999998</v>
      </c>
      <c r="DQ34" s="321">
        <v>5408.2890000000007</v>
      </c>
      <c r="DR34" s="320">
        <v>158.72300000000001</v>
      </c>
      <c r="DS34" s="322">
        <v>16613.364999999998</v>
      </c>
      <c r="DT34" s="332">
        <f t="shared" si="20"/>
        <v>3065222.1681870003</v>
      </c>
      <c r="DU34" s="328">
        <f t="shared" si="21"/>
        <v>4880550.1399999987</v>
      </c>
      <c r="DV34" s="436">
        <f t="shared" si="22"/>
        <v>552302.24770700012</v>
      </c>
      <c r="DW34" s="436">
        <f t="shared" si="22"/>
        <v>3292128.6279999991</v>
      </c>
      <c r="DX34" s="436">
        <f t="shared" si="22"/>
        <v>2499582.6981870001</v>
      </c>
      <c r="DY34" s="436">
        <f t="shared" si="22"/>
        <v>1477539.7339999999</v>
      </c>
      <c r="DZ34" s="436">
        <f t="shared" si="22"/>
        <v>667.87311399999999</v>
      </c>
      <c r="EA34" s="436">
        <f t="shared" si="22"/>
        <v>43627.507999999987</v>
      </c>
      <c r="EB34" s="436">
        <f t="shared" si="23"/>
        <v>304.96046899999999</v>
      </c>
      <c r="EC34" s="436">
        <f t="shared" si="23"/>
        <v>2292.8919999999998</v>
      </c>
      <c r="ED34" s="436">
        <f t="shared" si="24"/>
        <v>12364.388710000003</v>
      </c>
      <c r="EE34" s="437">
        <f t="shared" si="24"/>
        <v>64961.37799999999</v>
      </c>
      <c r="EF34" s="124"/>
      <c r="EG34" s="124"/>
      <c r="EH34" s="124"/>
      <c r="EI34" s="124"/>
    </row>
    <row r="35" spans="1:139" s="144" customFormat="1" ht="14.5" customHeight="1" x14ac:dyDescent="0.35">
      <c r="A35" s="339" t="s">
        <v>125</v>
      </c>
      <c r="B35" s="348">
        <f t="shared" si="4"/>
        <v>1126438.703</v>
      </c>
      <c r="C35" s="344">
        <f t="shared" si="25"/>
        <v>597178.85200000007</v>
      </c>
      <c r="D35" s="352">
        <v>80.611000000000004</v>
      </c>
      <c r="E35" s="352">
        <v>114.486</v>
      </c>
      <c r="F35" s="352">
        <v>277205.61100000003</v>
      </c>
      <c r="G35" s="352">
        <v>111900.34899999999</v>
      </c>
      <c r="H35" s="352">
        <v>713180.89</v>
      </c>
      <c r="I35" s="352">
        <v>445043.20800000004</v>
      </c>
      <c r="J35" s="352">
        <v>3.113</v>
      </c>
      <c r="K35" s="352">
        <v>1.8720000000000001</v>
      </c>
      <c r="L35" s="352">
        <v>135968.478</v>
      </c>
      <c r="M35" s="352">
        <v>40118.936999999998</v>
      </c>
      <c r="N35" s="348">
        <f t="shared" si="5"/>
        <v>1045162.787</v>
      </c>
      <c r="O35" s="344">
        <f t="shared" si="26"/>
        <v>467185.20499999996</v>
      </c>
      <c r="P35" s="352">
        <v>60.082999999999998</v>
      </c>
      <c r="Q35" s="352">
        <v>66.540000000000006</v>
      </c>
      <c r="R35" s="352">
        <v>302900.60599999997</v>
      </c>
      <c r="S35" s="352">
        <v>101822.015</v>
      </c>
      <c r="T35" s="352">
        <v>694296.33400000003</v>
      </c>
      <c r="U35" s="352">
        <v>348081.85199999996</v>
      </c>
      <c r="V35" s="352">
        <v>0</v>
      </c>
      <c r="W35" s="352">
        <v>0</v>
      </c>
      <c r="X35" s="352">
        <v>47905.763999999996</v>
      </c>
      <c r="Y35" s="353">
        <v>17214.797999999999</v>
      </c>
      <c r="Z35" s="348">
        <f t="shared" si="27"/>
        <v>10.850000000000001</v>
      </c>
      <c r="AA35" s="344">
        <f t="shared" si="28"/>
        <v>34.012999999999998</v>
      </c>
      <c r="AB35" s="350">
        <v>4.3000000000000007</v>
      </c>
      <c r="AC35" s="350">
        <v>27.605</v>
      </c>
      <c r="AD35" s="350">
        <v>6.55</v>
      </c>
      <c r="AE35" s="350">
        <v>6.4080000000000004</v>
      </c>
      <c r="AF35" s="350">
        <v>0</v>
      </c>
      <c r="AG35" s="350">
        <v>0</v>
      </c>
      <c r="AH35" s="350">
        <v>0</v>
      </c>
      <c r="AI35" s="350">
        <v>0</v>
      </c>
      <c r="AJ35" s="350">
        <v>0</v>
      </c>
      <c r="AK35" s="351">
        <v>0</v>
      </c>
      <c r="AL35" s="348">
        <f t="shared" si="6"/>
        <v>664317.28</v>
      </c>
      <c r="AM35" s="344">
        <f t="shared" si="7"/>
        <v>346414.79800000001</v>
      </c>
      <c r="AN35" s="350">
        <v>270.87699999999995</v>
      </c>
      <c r="AO35" s="350">
        <v>254.60300000000004</v>
      </c>
      <c r="AP35" s="350">
        <v>238248.875</v>
      </c>
      <c r="AQ35" s="350">
        <v>83631.414000000004</v>
      </c>
      <c r="AR35" s="350">
        <v>408333.48600000003</v>
      </c>
      <c r="AS35" s="350">
        <v>233640.41100000002</v>
      </c>
      <c r="AT35" s="350">
        <v>0</v>
      </c>
      <c r="AU35" s="350">
        <v>0</v>
      </c>
      <c r="AV35" s="350">
        <v>17464.042000000001</v>
      </c>
      <c r="AW35" s="351">
        <v>28888.37</v>
      </c>
      <c r="AX35" s="348">
        <f t="shared" si="31"/>
        <v>679270.13500000001</v>
      </c>
      <c r="AY35" s="344">
        <f t="shared" si="32"/>
        <v>444972.73899999994</v>
      </c>
      <c r="AZ35" s="346">
        <v>28410.678000000018</v>
      </c>
      <c r="BA35" s="346">
        <v>21081.526999999998</v>
      </c>
      <c r="BB35" s="346">
        <v>237206.76399999997</v>
      </c>
      <c r="BC35" s="346">
        <v>112080.35500000001</v>
      </c>
      <c r="BD35" s="346">
        <v>413652.69299999997</v>
      </c>
      <c r="BE35" s="346">
        <v>311810.85699999996</v>
      </c>
      <c r="BF35" s="346">
        <v>0</v>
      </c>
      <c r="BG35" s="346">
        <v>0</v>
      </c>
      <c r="BH35" s="346">
        <v>0</v>
      </c>
      <c r="BI35" s="347">
        <v>0</v>
      </c>
      <c r="BJ35" s="348">
        <f t="shared" si="33"/>
        <v>706741.10519000003</v>
      </c>
      <c r="BK35" s="344">
        <f t="shared" si="34"/>
        <v>482919.13600000006</v>
      </c>
      <c r="BL35" s="346">
        <v>18205.642059999998</v>
      </c>
      <c r="BM35" s="346">
        <v>14619.431</v>
      </c>
      <c r="BN35" s="346">
        <v>331562.55413</v>
      </c>
      <c r="BO35" s="346">
        <v>185191.25900000002</v>
      </c>
      <c r="BP35" s="346">
        <v>356972.90899999999</v>
      </c>
      <c r="BQ35" s="346">
        <v>283108.44600000005</v>
      </c>
      <c r="BR35" s="346">
        <v>0</v>
      </c>
      <c r="BS35" s="346">
        <v>0</v>
      </c>
      <c r="BT35" s="346">
        <v>0</v>
      </c>
      <c r="BU35" s="349">
        <v>0</v>
      </c>
      <c r="BV35" s="340">
        <f t="shared" si="10"/>
        <v>702835</v>
      </c>
      <c r="BW35" s="341">
        <f t="shared" si="11"/>
        <v>548171</v>
      </c>
      <c r="BX35" s="346">
        <v>24326</v>
      </c>
      <c r="BY35" s="346">
        <v>15641</v>
      </c>
      <c r="BZ35" s="346">
        <v>339506</v>
      </c>
      <c r="CA35" s="346">
        <v>200293</v>
      </c>
      <c r="CB35" s="346">
        <v>339003</v>
      </c>
      <c r="CC35" s="346">
        <v>332234</v>
      </c>
      <c r="CD35" s="346"/>
      <c r="CE35" s="347">
        <v>3</v>
      </c>
      <c r="CF35" s="340">
        <f t="shared" si="12"/>
        <v>707862.53145699995</v>
      </c>
      <c r="CG35" s="341">
        <f t="shared" si="13"/>
        <v>464675.109</v>
      </c>
      <c r="CH35" s="344">
        <v>29812.605599999995</v>
      </c>
      <c r="CI35" s="344">
        <v>18735.257999999998</v>
      </c>
      <c r="CJ35" s="344">
        <v>361758.76445700001</v>
      </c>
      <c r="CK35" s="344">
        <v>189779.12099999998</v>
      </c>
      <c r="CL35" s="344">
        <v>309948.19199999998</v>
      </c>
      <c r="CM35" s="344">
        <v>251891.23</v>
      </c>
      <c r="CN35" s="344">
        <v>6342.969399999999</v>
      </c>
      <c r="CO35" s="345">
        <v>4269.5</v>
      </c>
      <c r="CP35" s="340">
        <f t="shared" si="14"/>
        <v>620383.89243999997</v>
      </c>
      <c r="CQ35" s="341">
        <f t="shared" si="15"/>
        <v>305172.24800000002</v>
      </c>
      <c r="CR35" s="344">
        <v>35358.380590000001</v>
      </c>
      <c r="CS35" s="344">
        <v>16840.118000000002</v>
      </c>
      <c r="CT35" s="344">
        <v>323342.02724999998</v>
      </c>
      <c r="CU35" s="344">
        <v>139779.68</v>
      </c>
      <c r="CV35" s="344">
        <v>261673.88159999996</v>
      </c>
      <c r="CW35" s="344">
        <v>148502.47399999999</v>
      </c>
      <c r="CX35" s="344">
        <v>9.6030000000000015</v>
      </c>
      <c r="CY35" s="345">
        <v>49.976000000000006</v>
      </c>
      <c r="CZ35" s="340">
        <f t="shared" si="16"/>
        <v>588473.56913999992</v>
      </c>
      <c r="DA35" s="341">
        <f t="shared" si="17"/>
        <v>209483.47400000002</v>
      </c>
      <c r="DB35" s="344">
        <v>33770.888999999996</v>
      </c>
      <c r="DC35" s="344">
        <v>11907.268</v>
      </c>
      <c r="DD35" s="344">
        <v>320217.90669999999</v>
      </c>
      <c r="DE35" s="344">
        <v>98437.930999999997</v>
      </c>
      <c r="DF35" s="344">
        <v>234294.32</v>
      </c>
      <c r="DG35" s="344">
        <v>98587.582999999999</v>
      </c>
      <c r="DH35" s="344">
        <v>190.45344</v>
      </c>
      <c r="DI35" s="345">
        <v>550.69200000000001</v>
      </c>
      <c r="DJ35" s="340">
        <f t="shared" si="18"/>
        <v>0</v>
      </c>
      <c r="DK35" s="341">
        <f t="shared" si="19"/>
        <v>0</v>
      </c>
      <c r="DL35" s="342"/>
      <c r="DM35" s="342"/>
      <c r="DN35" s="342"/>
      <c r="DO35" s="342"/>
      <c r="DP35" s="342"/>
      <c r="DQ35" s="342"/>
      <c r="DR35" s="341"/>
      <c r="DS35" s="343">
        <v>0</v>
      </c>
      <c r="DT35" s="354">
        <f t="shared" si="20"/>
        <v>6841495.8532269998</v>
      </c>
      <c r="DU35" s="350">
        <f t="shared" si="21"/>
        <v>3866206.5740000005</v>
      </c>
      <c r="DV35" s="446">
        <f t="shared" si="22"/>
        <v>170300.06625</v>
      </c>
      <c r="DW35" s="446">
        <f t="shared" si="22"/>
        <v>99287.835999999996</v>
      </c>
      <c r="DX35" s="446">
        <f t="shared" si="22"/>
        <v>2731955.658537</v>
      </c>
      <c r="DY35" s="446">
        <f t="shared" si="22"/>
        <v>1222921.5320000001</v>
      </c>
      <c r="DZ35" s="446">
        <f t="shared" si="22"/>
        <v>3731355.7055999995</v>
      </c>
      <c r="EA35" s="446">
        <f t="shared" si="22"/>
        <v>2452900.0610000002</v>
      </c>
      <c r="EB35" s="446">
        <f t="shared" si="23"/>
        <v>3.113</v>
      </c>
      <c r="EC35" s="446">
        <f t="shared" si="23"/>
        <v>1.8720000000000001</v>
      </c>
      <c r="ED35" s="446">
        <f t="shared" si="24"/>
        <v>207881.30984</v>
      </c>
      <c r="EE35" s="447">
        <f t="shared" si="24"/>
        <v>91095.272999999986</v>
      </c>
      <c r="EF35" s="124"/>
      <c r="EG35" s="124"/>
      <c r="EH35" s="124"/>
      <c r="EI35" s="124"/>
    </row>
    <row r="36" spans="1:139" s="144" customFormat="1" ht="14.5" customHeight="1" x14ac:dyDescent="0.35">
      <c r="A36" s="124"/>
      <c r="B36" s="355"/>
      <c r="C36" s="356"/>
      <c r="D36" s="356"/>
      <c r="E36" s="356"/>
      <c r="F36" s="356"/>
      <c r="G36" s="356"/>
      <c r="H36" s="356"/>
      <c r="I36" s="357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4"/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  <c r="AX36" s="124"/>
      <c r="AY36" s="124"/>
      <c r="AZ36" s="124"/>
      <c r="BA36" s="124"/>
      <c r="BB36" s="124"/>
      <c r="BC36" s="124"/>
      <c r="BD36" s="124"/>
      <c r="BE36" s="124"/>
      <c r="BF36" s="124"/>
      <c r="BG36" s="124"/>
      <c r="BH36" s="124"/>
      <c r="BI36" s="124"/>
      <c r="BJ36" s="124"/>
      <c r="BK36" s="124"/>
      <c r="BL36" s="124"/>
      <c r="BM36" s="124"/>
      <c r="BN36" s="124"/>
      <c r="BO36" s="124"/>
      <c r="BP36" s="124"/>
      <c r="BQ36" s="124"/>
      <c r="BR36" s="124"/>
      <c r="BS36" s="124"/>
      <c r="BT36" s="124"/>
      <c r="BU36" s="124"/>
      <c r="BV36" s="124"/>
      <c r="BW36" s="124"/>
      <c r="BX36" s="124"/>
      <c r="BY36" s="124"/>
      <c r="BZ36" s="124"/>
      <c r="CA36" s="124"/>
      <c r="CB36" s="124"/>
      <c r="CC36" s="124"/>
      <c r="CD36" s="124"/>
      <c r="CE36" s="124"/>
      <c r="CF36" s="124"/>
      <c r="CG36" s="124"/>
      <c r="CH36" s="124"/>
      <c r="CI36" s="124"/>
      <c r="CJ36" s="313"/>
      <c r="CK36" s="313"/>
      <c r="CL36" s="313"/>
      <c r="CM36" s="313"/>
      <c r="CN36" s="313"/>
      <c r="CO36" s="313"/>
      <c r="CP36" s="313"/>
      <c r="CQ36" s="313"/>
      <c r="CR36" s="313"/>
      <c r="CS36" s="313"/>
      <c r="CT36" s="313"/>
      <c r="CU36" s="313"/>
      <c r="CV36" s="313"/>
      <c r="CW36" s="313"/>
      <c r="CX36" s="313"/>
      <c r="CY36" s="313"/>
      <c r="CZ36" s="313"/>
      <c r="DA36" s="313"/>
      <c r="DB36" s="313"/>
      <c r="DC36" s="313"/>
      <c r="DD36" s="313"/>
      <c r="DE36" s="313"/>
      <c r="DF36" s="313"/>
      <c r="DG36" s="313"/>
      <c r="DH36" s="313"/>
      <c r="DI36" s="313"/>
      <c r="DJ36" s="313"/>
      <c r="DK36" s="313"/>
      <c r="DL36" s="313"/>
      <c r="DM36" s="313"/>
      <c r="DN36" s="313"/>
      <c r="DO36" s="313"/>
      <c r="DP36" s="313"/>
      <c r="DQ36" s="313"/>
      <c r="DR36" s="313"/>
      <c r="DS36" s="313"/>
      <c r="DT36" s="124"/>
      <c r="DU36" s="124"/>
      <c r="DV36" s="313"/>
      <c r="DW36" s="313"/>
      <c r="DX36" s="313"/>
      <c r="DY36" s="313"/>
      <c r="DZ36" s="313"/>
      <c r="EA36" s="313"/>
      <c r="EB36" s="313"/>
      <c r="EC36" s="313"/>
      <c r="ED36" s="313"/>
      <c r="EE36" s="313"/>
      <c r="EF36" s="124"/>
      <c r="EG36" s="124"/>
      <c r="EH36" s="124"/>
      <c r="EI36" s="124"/>
    </row>
    <row r="37" spans="1:139" s="144" customFormat="1" ht="14.5" customHeight="1" x14ac:dyDescent="0.35">
      <c r="A37" s="124" t="s">
        <v>214</v>
      </c>
      <c r="B37" s="355"/>
      <c r="C37" s="356"/>
      <c r="D37" s="356"/>
      <c r="E37" s="356"/>
      <c r="F37" s="356"/>
      <c r="G37" s="356"/>
      <c r="H37" s="356"/>
      <c r="I37" s="357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AJ37" s="124"/>
      <c r="AK37" s="124"/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  <c r="AX37" s="124"/>
      <c r="AY37" s="124"/>
      <c r="AZ37" s="124"/>
      <c r="BA37" s="124"/>
      <c r="BB37" s="124"/>
      <c r="BC37" s="124"/>
      <c r="BD37" s="124"/>
      <c r="BE37" s="124"/>
      <c r="BF37" s="124"/>
      <c r="BG37" s="124"/>
      <c r="BH37" s="124"/>
      <c r="BI37" s="124"/>
      <c r="BJ37" s="124"/>
      <c r="BK37" s="124"/>
      <c r="BL37" s="124"/>
      <c r="BM37" s="124"/>
      <c r="BN37" s="124"/>
      <c r="BO37" s="124"/>
      <c r="BP37" s="124"/>
      <c r="BQ37" s="124"/>
      <c r="BR37" s="124"/>
      <c r="BS37" s="124"/>
      <c r="BT37" s="124"/>
      <c r="BU37" s="124"/>
      <c r="BV37" s="124"/>
      <c r="BW37" s="124"/>
      <c r="BX37" s="124"/>
      <c r="BY37" s="124"/>
      <c r="BZ37" s="124"/>
      <c r="CA37" s="124"/>
      <c r="CB37" s="124"/>
      <c r="CC37" s="124"/>
      <c r="CD37" s="124"/>
      <c r="CE37" s="124"/>
      <c r="CF37" s="124"/>
      <c r="CG37" s="124"/>
      <c r="CH37" s="124"/>
      <c r="CI37" s="124"/>
      <c r="CJ37" s="313"/>
      <c r="CK37" s="313"/>
      <c r="CL37" s="313"/>
      <c r="CM37" s="313"/>
      <c r="CN37" s="313"/>
      <c r="CO37" s="313"/>
      <c r="CP37" s="313"/>
      <c r="CQ37" s="313"/>
      <c r="CR37" s="313"/>
      <c r="CS37" s="313"/>
      <c r="CT37" s="313"/>
      <c r="CU37" s="313"/>
      <c r="CV37" s="313"/>
      <c r="CW37" s="313"/>
      <c r="CX37" s="313"/>
      <c r="CY37" s="313"/>
      <c r="CZ37" s="313"/>
      <c r="DA37" s="313"/>
      <c r="DB37" s="313"/>
      <c r="DC37" s="313"/>
      <c r="DD37" s="313"/>
      <c r="DE37" s="313"/>
      <c r="DF37" s="313"/>
      <c r="DG37" s="313"/>
      <c r="DH37" s="313"/>
      <c r="DI37" s="313"/>
      <c r="DJ37" s="313"/>
      <c r="DK37" s="313"/>
      <c r="DL37" s="313"/>
      <c r="DM37" s="313"/>
      <c r="DN37" s="313"/>
      <c r="DO37" s="313"/>
      <c r="DP37" s="313"/>
      <c r="DQ37" s="313"/>
      <c r="DR37" s="313"/>
      <c r="DS37" s="313"/>
      <c r="DT37" s="124"/>
      <c r="DU37" s="124"/>
      <c r="DV37" s="313"/>
      <c r="DW37" s="313"/>
      <c r="DX37" s="313"/>
      <c r="DY37" s="313"/>
      <c r="DZ37" s="313"/>
      <c r="EA37" s="313"/>
      <c r="EB37" s="313"/>
      <c r="EC37" s="313"/>
      <c r="ED37" s="313"/>
      <c r="EE37" s="313"/>
      <c r="EF37" s="124"/>
      <c r="EG37" s="124"/>
      <c r="EH37" s="124"/>
      <c r="EI37" s="124"/>
    </row>
    <row r="38" spans="1:139" s="144" customFormat="1" ht="14.5" customHeight="1" x14ac:dyDescent="0.35">
      <c r="A38" s="124"/>
      <c r="B38" s="355"/>
      <c r="C38" s="356"/>
      <c r="D38" s="356"/>
      <c r="E38" s="356"/>
      <c r="F38" s="356"/>
      <c r="G38" s="356"/>
      <c r="H38" s="356"/>
      <c r="I38" s="357"/>
      <c r="J38" s="124"/>
      <c r="K38" s="124"/>
      <c r="L38" s="124"/>
      <c r="M38" s="124"/>
      <c r="N38" s="124"/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4"/>
      <c r="AL38" s="124"/>
      <c r="AM38" s="124"/>
      <c r="AN38" s="124"/>
      <c r="AO38" s="124"/>
      <c r="AP38" s="124"/>
      <c r="AQ38" s="124"/>
      <c r="AR38" s="124"/>
      <c r="AS38" s="124"/>
      <c r="AT38" s="124"/>
      <c r="AU38" s="124"/>
      <c r="AV38" s="124"/>
      <c r="AW38" s="124"/>
      <c r="AX38" s="124"/>
      <c r="AY38" s="124"/>
      <c r="AZ38" s="124"/>
      <c r="BA38" s="124"/>
      <c r="BB38" s="124"/>
      <c r="BC38" s="124"/>
      <c r="BD38" s="124"/>
      <c r="BE38" s="124"/>
      <c r="BF38" s="124"/>
      <c r="BG38" s="124"/>
      <c r="BH38" s="124"/>
      <c r="BI38" s="124"/>
      <c r="BJ38" s="124"/>
      <c r="BK38" s="124"/>
      <c r="BL38" s="124"/>
      <c r="BM38" s="124"/>
      <c r="BN38" s="124"/>
      <c r="BO38" s="124"/>
      <c r="BP38" s="124"/>
      <c r="BQ38" s="124"/>
      <c r="BR38" s="124"/>
      <c r="BS38" s="124"/>
      <c r="BT38" s="124"/>
      <c r="BU38" s="124"/>
      <c r="BV38" s="124"/>
      <c r="BW38" s="124"/>
      <c r="BX38" s="124"/>
      <c r="BY38" s="124"/>
      <c r="BZ38" s="124"/>
      <c r="CA38" s="124"/>
      <c r="CB38" s="124"/>
      <c r="CC38" s="124"/>
      <c r="CD38" s="124"/>
      <c r="CE38" s="124"/>
      <c r="CF38" s="124"/>
      <c r="CG38" s="124"/>
      <c r="CH38" s="124"/>
      <c r="CI38" s="124"/>
      <c r="CJ38" s="313"/>
      <c r="CK38" s="313"/>
      <c r="CL38" s="313"/>
      <c r="CM38" s="313"/>
      <c r="CN38" s="313"/>
      <c r="CO38" s="313"/>
      <c r="CP38" s="313"/>
      <c r="CQ38" s="313"/>
      <c r="CR38" s="313"/>
      <c r="CS38" s="313"/>
      <c r="CT38" s="313"/>
      <c r="CU38" s="313"/>
      <c r="CV38" s="313"/>
      <c r="CW38" s="313"/>
      <c r="CX38" s="313"/>
      <c r="CY38" s="313"/>
      <c r="CZ38" s="313"/>
      <c r="DA38" s="313"/>
      <c r="DB38" s="313"/>
      <c r="DC38" s="313"/>
      <c r="DD38" s="313"/>
      <c r="DE38" s="313"/>
      <c r="DF38" s="313"/>
      <c r="DG38" s="313"/>
      <c r="DH38" s="313"/>
      <c r="DI38" s="313"/>
      <c r="DJ38" s="313"/>
      <c r="DK38" s="313"/>
      <c r="DL38" s="313"/>
      <c r="DM38" s="313"/>
      <c r="DN38" s="313"/>
      <c r="DO38" s="313"/>
      <c r="DP38" s="313"/>
      <c r="DQ38" s="313"/>
      <c r="DR38" s="313"/>
      <c r="DS38" s="313"/>
      <c r="DT38" s="560"/>
      <c r="DU38" s="560"/>
      <c r="DV38" s="560"/>
      <c r="DW38" s="560"/>
      <c r="DX38" s="560"/>
      <c r="DY38" s="560"/>
      <c r="DZ38" s="560"/>
      <c r="EA38" s="560"/>
      <c r="EB38" s="560"/>
      <c r="EC38" s="560"/>
      <c r="ED38" s="560"/>
      <c r="EE38" s="560"/>
      <c r="EF38" s="124"/>
      <c r="EG38" s="124"/>
      <c r="EH38" s="124"/>
      <c r="EI38" s="124"/>
    </row>
    <row r="39" spans="1:139" x14ac:dyDescent="0.35">
      <c r="A39" s="124"/>
      <c r="B39" s="124"/>
      <c r="C39" s="357"/>
      <c r="D39" s="357"/>
      <c r="E39" s="357"/>
      <c r="F39" s="357"/>
      <c r="G39" s="357"/>
      <c r="H39" s="357"/>
      <c r="I39" s="357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4"/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  <c r="AW39" s="124"/>
      <c r="AX39" s="124"/>
      <c r="AY39" s="124"/>
      <c r="AZ39" s="124"/>
      <c r="BA39" s="124"/>
      <c r="BB39" s="124"/>
      <c r="BC39" s="124"/>
      <c r="BD39" s="124"/>
      <c r="BE39" s="124"/>
      <c r="BF39" s="124"/>
      <c r="BG39" s="124"/>
      <c r="BH39" s="124"/>
      <c r="BI39" s="124"/>
      <c r="BJ39" s="124"/>
      <c r="BK39" s="124"/>
      <c r="BL39" s="124"/>
      <c r="BM39" s="124"/>
      <c r="BN39" s="124"/>
      <c r="BO39" s="124"/>
      <c r="BP39" s="124"/>
      <c r="BQ39" s="124"/>
      <c r="BR39" s="124"/>
      <c r="BS39" s="124"/>
      <c r="BT39" s="124"/>
      <c r="BU39" s="124"/>
      <c r="BV39" s="124"/>
      <c r="BW39" s="124"/>
      <c r="BX39" s="124"/>
      <c r="BY39" s="124"/>
      <c r="BZ39" s="124"/>
      <c r="CA39" s="124"/>
      <c r="CB39" s="124"/>
      <c r="CC39" s="124"/>
      <c r="CD39" s="124"/>
      <c r="CE39" s="124"/>
      <c r="CF39" s="124"/>
      <c r="CG39" s="124"/>
      <c r="CH39" s="124"/>
      <c r="CI39" s="124"/>
      <c r="CJ39" s="124"/>
      <c r="CK39" s="124"/>
      <c r="CL39" s="313"/>
      <c r="CM39" s="313"/>
      <c r="CN39" s="313"/>
      <c r="CO39" s="357"/>
      <c r="CP39" s="313"/>
      <c r="CQ39" s="313"/>
      <c r="CR39" s="313"/>
      <c r="CS39" s="313"/>
      <c r="CT39" s="313"/>
      <c r="CU39" s="313"/>
      <c r="CV39" s="313"/>
      <c r="CW39" s="313"/>
      <c r="CX39" s="313"/>
      <c r="CY39" s="313"/>
      <c r="CZ39" s="313"/>
      <c r="DA39" s="313"/>
      <c r="DB39" s="313"/>
      <c r="DC39" s="313"/>
      <c r="DD39" s="313"/>
      <c r="DE39" s="313"/>
      <c r="DF39" s="313"/>
      <c r="DG39" s="330"/>
      <c r="DH39" s="330"/>
      <c r="DI39" s="330"/>
      <c r="DJ39" s="330"/>
      <c r="DK39" s="330"/>
      <c r="DL39" s="330"/>
      <c r="DM39" s="330"/>
      <c r="DN39" s="330"/>
      <c r="DO39" s="330"/>
      <c r="DP39" s="330"/>
      <c r="DQ39" s="330"/>
      <c r="DR39" s="330"/>
      <c r="DS39" s="330"/>
      <c r="DT39" s="561"/>
      <c r="DU39" s="561"/>
      <c r="DV39" s="561"/>
      <c r="DW39" s="560"/>
      <c r="DX39" s="560"/>
      <c r="DY39" s="560"/>
      <c r="DZ39" s="560"/>
      <c r="EA39" s="560"/>
      <c r="EB39" s="560"/>
      <c r="EC39" s="560"/>
      <c r="ED39" s="560"/>
      <c r="EE39" s="560"/>
      <c r="EF39" s="124"/>
      <c r="EG39" s="124"/>
      <c r="EH39" s="124"/>
      <c r="EI39" s="124"/>
    </row>
    <row r="40" spans="1:139" x14ac:dyDescent="0.35">
      <c r="A40" s="124"/>
      <c r="B40" s="124"/>
      <c r="C40" s="357"/>
      <c r="D40" s="357"/>
      <c r="E40" s="357"/>
      <c r="F40" s="357"/>
      <c r="G40" s="357"/>
      <c r="H40" s="357"/>
      <c r="I40" s="357"/>
      <c r="J40" s="124"/>
      <c r="K40" s="124"/>
      <c r="L40" s="124"/>
      <c r="M40" s="124"/>
      <c r="N40" s="124"/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A40" s="124"/>
      <c r="AB40" s="124"/>
      <c r="AC40" s="124"/>
      <c r="AD40" s="124"/>
      <c r="AE40" s="124"/>
      <c r="AF40" s="124"/>
      <c r="AG40" s="124"/>
      <c r="AH40" s="124"/>
      <c r="AI40" s="124"/>
      <c r="AJ40" s="124"/>
      <c r="AK40" s="124"/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  <c r="AW40" s="124"/>
      <c r="AX40" s="124"/>
      <c r="AY40" s="124"/>
      <c r="AZ40" s="124"/>
      <c r="BA40" s="124"/>
      <c r="BB40" s="124"/>
      <c r="BC40" s="124"/>
      <c r="BD40" s="124"/>
      <c r="BE40" s="124"/>
      <c r="BF40" s="124"/>
      <c r="BG40" s="124"/>
      <c r="BH40" s="124"/>
      <c r="BI40" s="124"/>
      <c r="BJ40" s="124"/>
      <c r="BK40" s="124"/>
      <c r="BL40" s="124"/>
      <c r="BM40" s="124"/>
      <c r="BN40" s="124"/>
      <c r="BO40" s="124"/>
      <c r="BP40" s="124"/>
      <c r="BQ40" s="124"/>
      <c r="BR40" s="124"/>
      <c r="BS40" s="124"/>
      <c r="BT40" s="124"/>
      <c r="BU40" s="124"/>
      <c r="BV40" s="124"/>
      <c r="BW40" s="124"/>
      <c r="BX40" s="124"/>
      <c r="BY40" s="124"/>
      <c r="BZ40" s="124"/>
      <c r="CA40" s="124"/>
      <c r="CB40" s="124"/>
      <c r="CC40" s="124"/>
      <c r="CD40" s="124"/>
      <c r="CE40" s="124"/>
      <c r="CF40" s="124"/>
      <c r="CG40" s="124"/>
      <c r="CH40" s="124"/>
      <c r="CI40" s="124"/>
      <c r="CJ40" s="124"/>
      <c r="CK40" s="124"/>
      <c r="CL40" s="313"/>
      <c r="CM40" s="313"/>
      <c r="CN40" s="313"/>
      <c r="CO40" s="357"/>
      <c r="CP40" s="313"/>
      <c r="CQ40" s="313"/>
      <c r="CR40" s="313"/>
      <c r="CS40" s="313"/>
      <c r="CT40" s="313"/>
      <c r="CU40" s="313"/>
      <c r="CV40" s="313"/>
      <c r="CW40" s="313"/>
      <c r="CX40" s="313"/>
      <c r="CY40" s="313"/>
      <c r="CZ40" s="313"/>
      <c r="DA40" s="313"/>
      <c r="DB40" s="313"/>
      <c r="DC40" s="313"/>
      <c r="DD40" s="313"/>
      <c r="DE40" s="313"/>
      <c r="DF40" s="313"/>
      <c r="DG40" s="330"/>
      <c r="DH40" s="330"/>
      <c r="DI40" s="330"/>
      <c r="DJ40" s="330"/>
      <c r="DK40" s="330"/>
      <c r="DL40" s="330"/>
      <c r="DM40" s="330"/>
      <c r="DN40" s="330"/>
      <c r="DO40" s="330"/>
      <c r="DP40" s="330"/>
      <c r="DQ40" s="330"/>
      <c r="DR40" s="330"/>
      <c r="DS40" s="330"/>
      <c r="DT40" s="561"/>
      <c r="DU40" s="561"/>
      <c r="DV40" s="561"/>
      <c r="DW40" s="560"/>
      <c r="DX40" s="560"/>
      <c r="DY40" s="560"/>
      <c r="DZ40" s="560"/>
      <c r="EA40" s="560"/>
      <c r="EB40" s="560"/>
      <c r="EC40" s="560"/>
      <c r="ED40" s="560"/>
      <c r="EE40" s="560"/>
      <c r="EF40" s="124"/>
      <c r="EG40" s="124"/>
      <c r="EH40" s="124"/>
      <c r="EI40" s="124"/>
    </row>
    <row r="41" spans="1:139" x14ac:dyDescent="0.35">
      <c r="A41" s="150" t="s">
        <v>222</v>
      </c>
      <c r="B41" s="358"/>
      <c r="C41" s="358"/>
      <c r="D41" s="358"/>
      <c r="E41" s="358"/>
      <c r="F41" s="358"/>
      <c r="G41" s="358"/>
      <c r="H41" s="358"/>
      <c r="I41" s="150" t="s">
        <v>223</v>
      </c>
      <c r="J41" s="358"/>
      <c r="K41" s="358"/>
      <c r="L41" s="358"/>
      <c r="M41" s="358"/>
      <c r="N41" s="358"/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A41" s="124"/>
      <c r="AB41" s="124"/>
      <c r="AC41" s="124"/>
      <c r="AD41" s="124"/>
      <c r="AE41" s="124"/>
      <c r="AF41" s="124"/>
      <c r="AG41" s="124"/>
      <c r="AH41" s="124"/>
      <c r="AI41" s="124"/>
      <c r="AJ41" s="124"/>
      <c r="AK41" s="124"/>
      <c r="AL41" s="124"/>
      <c r="AM41" s="124"/>
      <c r="AN41" s="124"/>
      <c r="AO41" s="124"/>
      <c r="AP41" s="124"/>
      <c r="AQ41" s="124"/>
      <c r="AR41" s="124"/>
      <c r="AS41" s="124"/>
      <c r="AT41" s="124"/>
      <c r="AU41" s="124"/>
      <c r="AV41" s="124"/>
      <c r="AW41" s="124"/>
      <c r="AX41" s="124"/>
      <c r="AY41" s="124"/>
      <c r="AZ41" s="124"/>
      <c r="BA41" s="124"/>
      <c r="BB41" s="124"/>
      <c r="BC41" s="124"/>
      <c r="BD41" s="124"/>
      <c r="BE41" s="124"/>
      <c r="BF41" s="124"/>
      <c r="BG41" s="124"/>
      <c r="BH41" s="124"/>
      <c r="BI41" s="124"/>
      <c r="BJ41" s="124"/>
      <c r="BK41" s="124"/>
      <c r="BL41" s="124"/>
      <c r="BM41" s="124"/>
      <c r="BN41" s="124"/>
      <c r="BO41" s="124"/>
      <c r="BP41" s="124"/>
      <c r="BQ41" s="124"/>
      <c r="BR41" s="124"/>
      <c r="BS41" s="124"/>
      <c r="BT41" s="124"/>
      <c r="BU41" s="124"/>
      <c r="BV41" s="124"/>
      <c r="BW41" s="124"/>
      <c r="BX41" s="124"/>
      <c r="BY41" s="124"/>
      <c r="BZ41" s="124"/>
      <c r="CA41" s="124"/>
      <c r="CB41" s="124"/>
      <c r="CC41" s="124"/>
      <c r="CD41" s="124"/>
      <c r="CE41" s="124"/>
      <c r="CF41" s="124"/>
      <c r="CG41" s="124"/>
      <c r="CH41" s="124"/>
      <c r="CI41" s="124"/>
      <c r="CJ41" s="313"/>
      <c r="CK41" s="313"/>
      <c r="CL41" s="313"/>
      <c r="CM41" s="313"/>
      <c r="CN41" s="313"/>
      <c r="CO41" s="313"/>
      <c r="CP41" s="313"/>
      <c r="CQ41" s="313"/>
      <c r="CR41" s="313"/>
      <c r="CS41" s="313"/>
      <c r="CT41" s="313"/>
      <c r="CU41" s="313"/>
      <c r="CV41" s="313"/>
      <c r="CW41" s="313"/>
      <c r="CX41" s="124"/>
      <c r="CY41" s="124"/>
      <c r="CZ41" s="124"/>
      <c r="DA41" s="124"/>
      <c r="DB41" s="124"/>
      <c r="DC41" s="124"/>
      <c r="DD41" s="124"/>
      <c r="DE41" s="124"/>
      <c r="DF41" s="124"/>
      <c r="DG41" s="124"/>
      <c r="DH41" s="124"/>
      <c r="DI41" s="124"/>
      <c r="DJ41" s="124"/>
      <c r="DK41" s="124"/>
      <c r="DL41" s="124"/>
      <c r="DM41" s="124"/>
      <c r="DN41" s="124"/>
      <c r="DO41" s="124"/>
      <c r="DP41" s="124"/>
      <c r="DQ41" s="124"/>
      <c r="DR41" s="124"/>
      <c r="DS41" s="124"/>
      <c r="DT41" s="560"/>
      <c r="DU41" s="560"/>
      <c r="DV41" s="560"/>
      <c r="DW41" s="560"/>
      <c r="DX41" s="560"/>
      <c r="DY41" s="560"/>
      <c r="DZ41" s="560"/>
      <c r="EA41" s="560"/>
      <c r="EB41" s="560"/>
      <c r="EC41" s="560"/>
      <c r="ED41" s="560"/>
      <c r="EE41" s="560"/>
      <c r="EF41" s="124"/>
      <c r="EG41" s="124"/>
      <c r="EH41" s="124"/>
      <c r="EI41" s="124"/>
    </row>
    <row r="42" spans="1:139" x14ac:dyDescent="0.35">
      <c r="A42" s="359" t="s">
        <v>151</v>
      </c>
      <c r="B42" s="360" t="s">
        <v>2</v>
      </c>
      <c r="C42" s="360" t="s">
        <v>3</v>
      </c>
      <c r="D42" s="360" t="s">
        <v>4</v>
      </c>
      <c r="E42" s="360" t="s">
        <v>5</v>
      </c>
      <c r="F42" s="360" t="s">
        <v>143</v>
      </c>
      <c r="G42" s="361" t="s">
        <v>144</v>
      </c>
      <c r="H42" s="124"/>
      <c r="I42" s="359" t="s">
        <v>151</v>
      </c>
      <c r="J42" s="360" t="s">
        <v>2</v>
      </c>
      <c r="K42" s="360" t="s">
        <v>3</v>
      </c>
      <c r="L42" s="360" t="s">
        <v>4</v>
      </c>
      <c r="M42" s="360" t="s">
        <v>5</v>
      </c>
      <c r="N42" s="360" t="s">
        <v>143</v>
      </c>
      <c r="O42" s="361" t="s">
        <v>144</v>
      </c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313"/>
      <c r="CK42" s="313"/>
      <c r="CL42" s="313"/>
      <c r="CM42" s="313"/>
      <c r="CN42" s="313"/>
      <c r="CO42" s="313"/>
      <c r="CP42" s="313"/>
      <c r="CQ42" s="313"/>
      <c r="CR42" s="313"/>
      <c r="CS42" s="313"/>
      <c r="CT42" s="313"/>
      <c r="CU42" s="313"/>
      <c r="CV42" s="313"/>
      <c r="CW42" s="313"/>
      <c r="CX42" s="124"/>
      <c r="CY42" s="124"/>
      <c r="CZ42" s="124"/>
      <c r="DA42" s="124"/>
      <c r="DB42" s="124"/>
      <c r="DC42" s="124"/>
      <c r="DD42" s="124"/>
      <c r="DE42" s="124"/>
      <c r="DF42" s="124"/>
      <c r="DG42" s="124"/>
      <c r="DH42" s="124"/>
      <c r="DI42" s="124"/>
      <c r="DJ42" s="124"/>
      <c r="DK42" s="124"/>
      <c r="DL42" s="124"/>
      <c r="DM42" s="124"/>
      <c r="DN42" s="124"/>
      <c r="DO42" s="124"/>
      <c r="DP42" s="124"/>
      <c r="DQ42" s="124"/>
      <c r="DR42" s="124"/>
      <c r="DS42" s="124"/>
      <c r="DT42" s="560"/>
      <c r="DU42" s="560"/>
      <c r="DV42" s="560"/>
      <c r="DW42" s="560"/>
      <c r="DX42" s="560"/>
      <c r="DY42" s="560"/>
      <c r="DZ42" s="560"/>
      <c r="EA42" s="560"/>
      <c r="EB42" s="560"/>
      <c r="EC42" s="560"/>
      <c r="ED42" s="560"/>
      <c r="EE42" s="560"/>
      <c r="EF42" s="124"/>
      <c r="EG42" s="124"/>
      <c r="EH42" s="124"/>
      <c r="EI42" s="124"/>
    </row>
    <row r="43" spans="1:139" x14ac:dyDescent="0.35">
      <c r="A43" s="431" t="s">
        <v>183</v>
      </c>
      <c r="B43" s="432">
        <f>SUM(B44:B48)</f>
        <v>21706977.359999999</v>
      </c>
      <c r="C43" s="432">
        <f t="shared" ref="C43:G43" si="35">SUM(C44:C48)</f>
        <v>14687081.192999998</v>
      </c>
      <c r="D43" s="432">
        <f t="shared" si="35"/>
        <v>5866740.5120000001</v>
      </c>
      <c r="E43" s="432">
        <f t="shared" si="35"/>
        <v>6891.1809999999996</v>
      </c>
      <c r="F43" s="432">
        <f t="shared" si="35"/>
        <v>238323.17199999999</v>
      </c>
      <c r="G43" s="433">
        <f t="shared" si="35"/>
        <v>907941.30200000014</v>
      </c>
      <c r="H43" s="365"/>
      <c r="I43" s="431" t="s">
        <v>183</v>
      </c>
      <c r="J43" s="432">
        <f>SUM(J44:J48)</f>
        <v>34774573.848000005</v>
      </c>
      <c r="K43" s="432">
        <f t="shared" ref="K43:O43" si="36">SUM(K44:K48)</f>
        <v>28128780.328000002</v>
      </c>
      <c r="L43" s="432">
        <f t="shared" si="36"/>
        <v>4677643.4619999994</v>
      </c>
      <c r="M43" s="432">
        <f t="shared" si="36"/>
        <v>319267.37099999998</v>
      </c>
      <c r="N43" s="432">
        <f t="shared" si="36"/>
        <v>434215.20799999993</v>
      </c>
      <c r="O43" s="433">
        <f t="shared" si="36"/>
        <v>1214667.4790000007</v>
      </c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313"/>
      <c r="CK43" s="313"/>
      <c r="CL43" s="313"/>
      <c r="CM43" s="313"/>
      <c r="CN43" s="313"/>
      <c r="CO43" s="313"/>
      <c r="CP43" s="313"/>
      <c r="CQ43" s="313"/>
      <c r="CR43" s="313"/>
      <c r="CS43" s="313"/>
      <c r="CT43" s="313"/>
      <c r="CU43" s="313"/>
      <c r="CV43" s="313"/>
      <c r="CW43" s="313"/>
      <c r="CX43" s="124"/>
      <c r="CY43" s="124"/>
      <c r="CZ43" s="124"/>
      <c r="DA43" s="124"/>
      <c r="DB43" s="124"/>
      <c r="DC43" s="124"/>
      <c r="DD43" s="124"/>
      <c r="DE43" s="124"/>
      <c r="DF43" s="124"/>
      <c r="DG43" s="124"/>
      <c r="DH43" s="124"/>
      <c r="DI43" s="124"/>
      <c r="DJ43" s="124"/>
      <c r="DK43" s="124"/>
      <c r="DL43" s="124"/>
      <c r="DM43" s="124"/>
      <c r="DN43" s="124"/>
      <c r="DO43" s="124"/>
      <c r="DP43" s="124"/>
      <c r="DQ43" s="124"/>
      <c r="DR43" s="124"/>
      <c r="DS43" s="124"/>
      <c r="DT43" s="560"/>
      <c r="DU43" s="560"/>
      <c r="DV43" s="560"/>
      <c r="DW43" s="560"/>
      <c r="DX43" s="560"/>
      <c r="DY43" s="560"/>
      <c r="DZ43" s="560"/>
      <c r="EA43" s="560"/>
      <c r="EB43" s="560"/>
      <c r="EC43" s="560"/>
      <c r="ED43" s="560"/>
      <c r="EE43" s="560"/>
      <c r="EF43" s="124"/>
      <c r="EG43" s="124"/>
      <c r="EH43" s="124"/>
      <c r="EI43" s="124"/>
    </row>
    <row r="44" spans="1:139" x14ac:dyDescent="0.35">
      <c r="A44" s="423" t="s">
        <v>78</v>
      </c>
      <c r="B44" s="424">
        <f>C44+D44+E44+F44+G44</f>
        <v>13475272.575999999</v>
      </c>
      <c r="C44" s="425">
        <v>10673997.068</v>
      </c>
      <c r="D44" s="425">
        <v>2017092.189</v>
      </c>
      <c r="E44" s="425">
        <v>889.13700000000006</v>
      </c>
      <c r="F44" s="425">
        <v>207814.9</v>
      </c>
      <c r="G44" s="426">
        <v>575479.28200000001</v>
      </c>
      <c r="H44" s="365"/>
      <c r="I44" s="423" t="s">
        <v>78</v>
      </c>
      <c r="J44" s="424">
        <f>K44+L44+M44+N44+O44</f>
        <v>14657387.079</v>
      </c>
      <c r="K44" s="425">
        <v>12742866.125</v>
      </c>
      <c r="L44" s="425">
        <v>967691.05199999968</v>
      </c>
      <c r="M44" s="425">
        <v>58263.933999999994</v>
      </c>
      <c r="N44" s="425">
        <v>76018.015999999989</v>
      </c>
      <c r="O44" s="426">
        <v>812547.95200000028</v>
      </c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4"/>
      <c r="AC44" s="124"/>
      <c r="AD44" s="124"/>
      <c r="AE44" s="124"/>
      <c r="AF44" s="124"/>
      <c r="AG44" s="124"/>
      <c r="AH44" s="124"/>
      <c r="AI44" s="124"/>
      <c r="AJ44" s="124"/>
      <c r="AK44" s="124"/>
      <c r="AL44" s="124"/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  <c r="AX44" s="124"/>
      <c r="AY44" s="124"/>
      <c r="AZ44" s="124"/>
      <c r="BA44" s="124"/>
      <c r="BB44" s="124"/>
      <c r="BC44" s="124"/>
      <c r="BD44" s="124"/>
      <c r="BE44" s="124"/>
      <c r="BF44" s="124"/>
      <c r="BG44" s="124"/>
      <c r="BH44" s="124"/>
      <c r="BI44" s="124"/>
      <c r="BJ44" s="124"/>
      <c r="BK44" s="124"/>
      <c r="BL44" s="124"/>
      <c r="BM44" s="124"/>
      <c r="BN44" s="124"/>
      <c r="BO44" s="124"/>
      <c r="BP44" s="124"/>
      <c r="BQ44" s="124"/>
      <c r="BR44" s="124"/>
      <c r="BS44" s="124"/>
      <c r="BT44" s="124"/>
      <c r="BU44" s="124"/>
      <c r="BV44" s="124"/>
      <c r="BW44" s="124"/>
      <c r="BX44" s="124"/>
      <c r="BY44" s="124"/>
      <c r="BZ44" s="124"/>
      <c r="CA44" s="124"/>
      <c r="CB44" s="124"/>
      <c r="CC44" s="124"/>
      <c r="CD44" s="124"/>
      <c r="CE44" s="124"/>
      <c r="CF44" s="124"/>
      <c r="CG44" s="124"/>
      <c r="CH44" s="124"/>
      <c r="CI44" s="124"/>
      <c r="CJ44" s="313"/>
      <c r="CK44" s="313"/>
      <c r="CL44" s="313"/>
      <c r="CM44" s="313"/>
      <c r="CN44" s="313"/>
      <c r="CO44" s="313"/>
      <c r="CP44" s="313"/>
      <c r="CQ44" s="313"/>
      <c r="CR44" s="313"/>
      <c r="CS44" s="313"/>
      <c r="CT44" s="313"/>
      <c r="CU44" s="313"/>
      <c r="CV44" s="313"/>
      <c r="CW44" s="313"/>
      <c r="CX44" s="124"/>
      <c r="CY44" s="124"/>
      <c r="CZ44" s="124"/>
      <c r="DA44" s="124"/>
      <c r="DB44" s="124"/>
      <c r="DC44" s="124"/>
      <c r="DD44" s="124"/>
      <c r="DE44" s="124"/>
      <c r="DF44" s="124"/>
      <c r="DG44" s="124"/>
      <c r="DH44" s="124"/>
      <c r="DI44" s="124"/>
      <c r="DJ44" s="124"/>
      <c r="DK44" s="124"/>
      <c r="DL44" s="124"/>
      <c r="DM44" s="124"/>
      <c r="DN44" s="124"/>
      <c r="DO44" s="124"/>
      <c r="DP44" s="124"/>
      <c r="DQ44" s="124"/>
      <c r="DR44" s="124"/>
      <c r="DS44" s="124"/>
      <c r="DT44" s="560"/>
      <c r="DU44" s="560"/>
      <c r="DV44" s="560"/>
      <c r="DW44" s="560"/>
      <c r="DX44" s="560"/>
      <c r="DY44" s="560"/>
      <c r="DZ44" s="560"/>
      <c r="EA44" s="560"/>
      <c r="EB44" s="560"/>
      <c r="EC44" s="560"/>
      <c r="ED44" s="560"/>
      <c r="EE44" s="560"/>
      <c r="EF44" s="124"/>
      <c r="EG44" s="124"/>
      <c r="EH44" s="124"/>
      <c r="EI44" s="124"/>
    </row>
    <row r="45" spans="1:139" x14ac:dyDescent="0.35">
      <c r="A45" s="423" t="s">
        <v>79</v>
      </c>
      <c r="B45" s="424">
        <f t="shared" ref="B45:B48" si="37">C45+D45+E45+F45+G45</f>
        <v>2888020.5739999991</v>
      </c>
      <c r="C45" s="425">
        <v>2140231.4089999991</v>
      </c>
      <c r="D45" s="425">
        <v>474540.60500000004</v>
      </c>
      <c r="E45" s="425">
        <v>1189.9550000000002</v>
      </c>
      <c r="F45" s="425">
        <v>28526.579999999998</v>
      </c>
      <c r="G45" s="426">
        <v>243532.02500000002</v>
      </c>
      <c r="H45" s="365"/>
      <c r="I45" s="423" t="s">
        <v>79</v>
      </c>
      <c r="J45" s="424">
        <f t="shared" ref="J45:J48" si="38">K45+L45+M45+N45+O45</f>
        <v>7323123.2100000037</v>
      </c>
      <c r="K45" s="425">
        <v>6074919.5420000041</v>
      </c>
      <c r="L45" s="425">
        <v>577825.09999999986</v>
      </c>
      <c r="M45" s="425">
        <v>59058.404000000002</v>
      </c>
      <c r="N45" s="425">
        <v>344921.71699999995</v>
      </c>
      <c r="O45" s="426">
        <v>266398.4470000001</v>
      </c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A45" s="124"/>
      <c r="AB45" s="124"/>
      <c r="AC45" s="124"/>
      <c r="AD45" s="124"/>
      <c r="AE45" s="124"/>
      <c r="AF45" s="124"/>
      <c r="AG45" s="124"/>
      <c r="AH45" s="124"/>
      <c r="AI45" s="124"/>
      <c r="AJ45" s="124"/>
      <c r="AK45" s="124"/>
      <c r="AL45" s="124"/>
      <c r="AM45" s="124"/>
      <c r="AN45" s="124"/>
      <c r="AO45" s="124"/>
      <c r="AP45" s="124"/>
      <c r="AQ45" s="124"/>
      <c r="AR45" s="124"/>
      <c r="AS45" s="124"/>
      <c r="AT45" s="124"/>
      <c r="AU45" s="124"/>
      <c r="AV45" s="124"/>
      <c r="AW45" s="124"/>
      <c r="AX45" s="124"/>
      <c r="AY45" s="124"/>
      <c r="AZ45" s="124"/>
      <c r="BA45" s="124"/>
      <c r="BB45" s="124"/>
      <c r="BC45" s="124"/>
      <c r="BD45" s="124"/>
      <c r="BE45" s="124"/>
      <c r="BF45" s="124"/>
      <c r="BG45" s="124"/>
      <c r="BH45" s="124"/>
      <c r="BI45" s="124"/>
      <c r="BJ45" s="124"/>
      <c r="BK45" s="124"/>
      <c r="BL45" s="124"/>
      <c r="BM45" s="124"/>
      <c r="BN45" s="124"/>
      <c r="BO45" s="124"/>
      <c r="BP45" s="124"/>
      <c r="BQ45" s="124"/>
      <c r="BR45" s="124"/>
      <c r="BS45" s="124"/>
      <c r="BT45" s="124"/>
      <c r="BU45" s="124"/>
      <c r="BV45" s="124"/>
      <c r="BW45" s="124"/>
      <c r="BX45" s="124"/>
      <c r="BY45" s="124"/>
      <c r="BZ45" s="124"/>
      <c r="CA45" s="124"/>
      <c r="CB45" s="124"/>
      <c r="CC45" s="124"/>
      <c r="CD45" s="124"/>
      <c r="CE45" s="124"/>
      <c r="CF45" s="124"/>
      <c r="CG45" s="124"/>
      <c r="CH45" s="124"/>
      <c r="CI45" s="124"/>
      <c r="CJ45" s="313"/>
      <c r="CK45" s="313"/>
      <c r="CL45" s="313"/>
      <c r="CM45" s="313"/>
      <c r="CN45" s="313"/>
      <c r="CO45" s="313"/>
      <c r="CP45" s="313"/>
      <c r="CQ45" s="313"/>
      <c r="CR45" s="313"/>
      <c r="CS45" s="313"/>
      <c r="CT45" s="313"/>
      <c r="CU45" s="313"/>
      <c r="CV45" s="313"/>
      <c r="CW45" s="313"/>
      <c r="CX45" s="124"/>
      <c r="CY45" s="124"/>
      <c r="CZ45" s="124"/>
      <c r="DA45" s="124"/>
      <c r="DB45" s="124"/>
      <c r="DC45" s="124"/>
      <c r="DD45" s="124"/>
      <c r="DE45" s="124"/>
      <c r="DF45" s="124"/>
      <c r="DG45" s="124"/>
      <c r="DH45" s="124"/>
      <c r="DI45" s="124"/>
      <c r="DJ45" s="124"/>
      <c r="DK45" s="124"/>
      <c r="DL45" s="124"/>
      <c r="DM45" s="124"/>
      <c r="DN45" s="124"/>
      <c r="DO45" s="124"/>
      <c r="DP45" s="124"/>
      <c r="DQ45" s="124"/>
      <c r="DR45" s="124"/>
      <c r="DS45" s="124"/>
      <c r="DT45" s="560"/>
      <c r="DU45" s="560"/>
      <c r="DV45" s="560"/>
      <c r="DW45" s="560"/>
      <c r="DX45" s="560"/>
      <c r="DY45" s="560"/>
      <c r="DZ45" s="560"/>
      <c r="EA45" s="560"/>
      <c r="EB45" s="560"/>
      <c r="EC45" s="560"/>
      <c r="ED45" s="560"/>
      <c r="EE45" s="560"/>
      <c r="EF45" s="124"/>
      <c r="EG45" s="124"/>
      <c r="EH45" s="124"/>
      <c r="EI45" s="124"/>
    </row>
    <row r="46" spans="1:139" x14ac:dyDescent="0.35">
      <c r="A46" s="423" t="s">
        <v>122</v>
      </c>
      <c r="B46" s="424">
        <f t="shared" si="37"/>
        <v>1967606.0749999997</v>
      </c>
      <c r="C46" s="425">
        <v>571023.83899999992</v>
      </c>
      <c r="D46" s="425">
        <v>1356712.2</v>
      </c>
      <c r="E46" s="425">
        <v>406.375</v>
      </c>
      <c r="F46" s="425">
        <v>874.41</v>
      </c>
      <c r="G46" s="426">
        <v>38589.251000000004</v>
      </c>
      <c r="H46" s="365"/>
      <c r="I46" s="423" t="s">
        <v>81</v>
      </c>
      <c r="J46" s="424">
        <f t="shared" si="38"/>
        <v>6666125.4980000015</v>
      </c>
      <c r="K46" s="425">
        <v>5071139.3750000009</v>
      </c>
      <c r="L46" s="425">
        <v>1431676.91</v>
      </c>
      <c r="M46" s="425">
        <v>99560.803</v>
      </c>
      <c r="N46" s="425">
        <v>7297.0229999999992</v>
      </c>
      <c r="O46" s="426">
        <v>56451.387000000024</v>
      </c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  <c r="AA46" s="124"/>
      <c r="AB46" s="124"/>
      <c r="AC46" s="124"/>
      <c r="AD46" s="124"/>
      <c r="AE46" s="124"/>
      <c r="AF46" s="124"/>
      <c r="AG46" s="124"/>
      <c r="AH46" s="124"/>
      <c r="AI46" s="124"/>
      <c r="AJ46" s="124"/>
      <c r="AK46" s="124"/>
      <c r="AL46" s="124"/>
      <c r="AM46" s="124"/>
      <c r="AN46" s="124"/>
      <c r="AO46" s="124"/>
      <c r="AP46" s="124"/>
      <c r="AQ46" s="124"/>
      <c r="AR46" s="124"/>
      <c r="AS46" s="124"/>
      <c r="AT46" s="124"/>
      <c r="AU46" s="124"/>
      <c r="AV46" s="124"/>
      <c r="AW46" s="124"/>
      <c r="AX46" s="124"/>
      <c r="AY46" s="124"/>
      <c r="AZ46" s="124"/>
      <c r="BA46" s="124"/>
      <c r="BB46" s="124"/>
      <c r="BC46" s="124"/>
      <c r="BD46" s="124"/>
      <c r="BE46" s="124"/>
      <c r="BF46" s="124"/>
      <c r="BG46" s="124"/>
      <c r="BH46" s="124"/>
      <c r="BI46" s="124"/>
      <c r="BJ46" s="124"/>
      <c r="BK46" s="124"/>
      <c r="BL46" s="124"/>
      <c r="BM46" s="124"/>
      <c r="BN46" s="124"/>
      <c r="BO46" s="124"/>
      <c r="BP46" s="124"/>
      <c r="BQ46" s="124"/>
      <c r="BR46" s="124"/>
      <c r="BS46" s="124"/>
      <c r="BT46" s="124"/>
      <c r="BU46" s="124"/>
      <c r="BV46" s="124"/>
      <c r="BW46" s="124"/>
      <c r="BX46" s="124"/>
      <c r="BY46" s="124"/>
      <c r="BZ46" s="124"/>
      <c r="CA46" s="124"/>
      <c r="CB46" s="124"/>
      <c r="CC46" s="124"/>
      <c r="CD46" s="124"/>
      <c r="CE46" s="124"/>
      <c r="CF46" s="124"/>
      <c r="CG46" s="124"/>
      <c r="CH46" s="124"/>
      <c r="CI46" s="124"/>
      <c r="CJ46" s="313"/>
      <c r="CK46" s="313"/>
      <c r="CL46" s="313"/>
      <c r="CM46" s="313"/>
      <c r="CN46" s="313"/>
      <c r="CO46" s="313"/>
      <c r="CP46" s="313"/>
      <c r="CQ46" s="313"/>
      <c r="CR46" s="313"/>
      <c r="CS46" s="313"/>
      <c r="CT46" s="313"/>
      <c r="CU46" s="313"/>
      <c r="CV46" s="313"/>
      <c r="CW46" s="313"/>
      <c r="CX46" s="124"/>
      <c r="CY46" s="124"/>
      <c r="CZ46" s="124"/>
      <c r="DA46" s="124"/>
      <c r="DB46" s="124"/>
      <c r="DC46" s="124"/>
      <c r="DD46" s="124"/>
      <c r="DE46" s="124"/>
      <c r="DF46" s="124"/>
      <c r="DG46" s="124"/>
      <c r="DH46" s="124"/>
      <c r="DI46" s="124"/>
      <c r="DJ46" s="124"/>
      <c r="DK46" s="124"/>
      <c r="DL46" s="124"/>
      <c r="DM46" s="124"/>
      <c r="DN46" s="124"/>
      <c r="DO46" s="124"/>
      <c r="DP46" s="124"/>
      <c r="DQ46" s="124"/>
      <c r="DR46" s="124"/>
      <c r="DS46" s="124"/>
      <c r="DT46" s="560"/>
      <c r="DU46" s="560"/>
      <c r="DV46" s="560"/>
      <c r="DW46" s="560"/>
      <c r="DX46" s="560"/>
      <c r="DY46" s="560"/>
      <c r="DZ46" s="560"/>
      <c r="EA46" s="560"/>
      <c r="EB46" s="560"/>
      <c r="EC46" s="560"/>
      <c r="ED46" s="560"/>
      <c r="EE46" s="560"/>
      <c r="EF46" s="124"/>
      <c r="EG46" s="124"/>
      <c r="EH46" s="124"/>
      <c r="EI46" s="124"/>
    </row>
    <row r="47" spans="1:139" x14ac:dyDescent="0.35">
      <c r="A47" s="423" t="s">
        <v>120</v>
      </c>
      <c r="B47" s="424">
        <f t="shared" si="37"/>
        <v>1813957.9709999997</v>
      </c>
      <c r="C47" s="425">
        <v>460560.13699999981</v>
      </c>
      <c r="D47" s="425">
        <v>1337167.5289999999</v>
      </c>
      <c r="E47" s="425">
        <v>701.35699999999986</v>
      </c>
      <c r="F47" s="425">
        <v>48.734000000000009</v>
      </c>
      <c r="G47" s="426">
        <v>15480.213999999994</v>
      </c>
      <c r="H47" s="365"/>
      <c r="I47" s="423" t="s">
        <v>122</v>
      </c>
      <c r="J47" s="424">
        <f t="shared" si="38"/>
        <v>3668201.086999998</v>
      </c>
      <c r="K47" s="425">
        <v>2447436.2729999982</v>
      </c>
      <c r="L47" s="425">
        <v>1112914.5109999997</v>
      </c>
      <c r="M47" s="425">
        <v>53791.116000000009</v>
      </c>
      <c r="N47" s="425">
        <v>4075.418000000001</v>
      </c>
      <c r="O47" s="426">
        <v>49983.768999999993</v>
      </c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  <c r="AA47" s="124"/>
      <c r="AB47" s="124"/>
      <c r="AC47" s="124"/>
      <c r="AD47" s="124"/>
      <c r="AE47" s="124"/>
      <c r="AF47" s="124"/>
      <c r="AG47" s="124"/>
      <c r="AH47" s="124"/>
      <c r="AI47" s="124"/>
      <c r="AJ47" s="124"/>
      <c r="AK47" s="124"/>
      <c r="AL47" s="124"/>
      <c r="AM47" s="124"/>
      <c r="AN47" s="124"/>
      <c r="AO47" s="124"/>
      <c r="AP47" s="124"/>
      <c r="AQ47" s="124"/>
      <c r="AR47" s="124"/>
      <c r="AS47" s="124"/>
      <c r="AT47" s="124"/>
      <c r="AU47" s="124"/>
      <c r="AV47" s="124"/>
      <c r="AW47" s="124"/>
      <c r="AX47" s="124"/>
      <c r="AY47" s="124"/>
      <c r="AZ47" s="124"/>
      <c r="BA47" s="124"/>
      <c r="BB47" s="124"/>
      <c r="BC47" s="124"/>
      <c r="BD47" s="124"/>
      <c r="BE47" s="124"/>
      <c r="BF47" s="124"/>
      <c r="BG47" s="124"/>
      <c r="BH47" s="124"/>
      <c r="BI47" s="124"/>
      <c r="BJ47" s="124"/>
      <c r="BK47" s="124"/>
      <c r="BL47" s="124"/>
      <c r="BM47" s="124"/>
      <c r="BN47" s="124"/>
      <c r="BO47" s="124"/>
      <c r="BP47" s="124"/>
      <c r="BQ47" s="124"/>
      <c r="BR47" s="124"/>
      <c r="BS47" s="124"/>
      <c r="BT47" s="124"/>
      <c r="BU47" s="124"/>
      <c r="BV47" s="124"/>
      <c r="BW47" s="124"/>
      <c r="BX47" s="124"/>
      <c r="BY47" s="124"/>
      <c r="BZ47" s="124"/>
      <c r="CA47" s="124"/>
      <c r="CB47" s="124"/>
      <c r="CC47" s="124"/>
      <c r="CD47" s="124"/>
      <c r="CE47" s="124"/>
      <c r="CF47" s="124"/>
      <c r="CG47" s="124"/>
      <c r="CH47" s="124"/>
      <c r="CI47" s="124"/>
      <c r="CJ47" s="124"/>
      <c r="CK47" s="124"/>
      <c r="CL47" s="124"/>
      <c r="CM47" s="124"/>
      <c r="CN47" s="124"/>
      <c r="CO47" s="124"/>
      <c r="CP47" s="124"/>
      <c r="CQ47" s="124"/>
      <c r="CR47" s="124"/>
      <c r="CS47" s="124"/>
      <c r="CT47" s="124"/>
      <c r="CU47" s="124"/>
      <c r="CV47" s="124"/>
      <c r="CW47" s="124"/>
      <c r="CX47" s="124"/>
      <c r="CY47" s="124"/>
      <c r="CZ47" s="124"/>
      <c r="DA47" s="124"/>
      <c r="DB47" s="124"/>
      <c r="DC47" s="124"/>
      <c r="DD47" s="124"/>
      <c r="DE47" s="124"/>
      <c r="DF47" s="124"/>
      <c r="DG47" s="124"/>
      <c r="DH47" s="124"/>
      <c r="DI47" s="124"/>
      <c r="DJ47" s="124"/>
      <c r="DK47" s="124"/>
      <c r="DL47" s="124"/>
      <c r="DM47" s="124"/>
      <c r="DN47" s="124"/>
      <c r="DO47" s="124"/>
      <c r="DP47" s="124"/>
      <c r="DQ47" s="124"/>
      <c r="DR47" s="124"/>
      <c r="DS47" s="124"/>
      <c r="DT47" s="560"/>
      <c r="DU47" s="560"/>
      <c r="DV47" s="560"/>
      <c r="DW47" s="560"/>
      <c r="DX47" s="560"/>
      <c r="DY47" s="560"/>
      <c r="DZ47" s="560"/>
      <c r="EA47" s="560"/>
      <c r="EB47" s="560"/>
      <c r="EC47" s="560"/>
      <c r="ED47" s="560"/>
      <c r="EE47" s="560"/>
      <c r="EF47" s="124"/>
      <c r="EG47" s="124"/>
      <c r="EH47" s="124"/>
      <c r="EI47" s="124"/>
    </row>
    <row r="48" spans="1:139" x14ac:dyDescent="0.35">
      <c r="A48" s="427" t="s">
        <v>81</v>
      </c>
      <c r="B48" s="428">
        <f t="shared" si="37"/>
        <v>1562120.1639999999</v>
      </c>
      <c r="C48" s="429">
        <v>841268.73999999976</v>
      </c>
      <c r="D48" s="429">
        <v>681227.98899999994</v>
      </c>
      <c r="E48" s="429">
        <v>3704.3569999999995</v>
      </c>
      <c r="F48" s="429">
        <v>1058.548</v>
      </c>
      <c r="G48" s="430">
        <v>34860.53</v>
      </c>
      <c r="H48" s="365"/>
      <c r="I48" s="427" t="s">
        <v>116</v>
      </c>
      <c r="J48" s="428">
        <f t="shared" si="38"/>
        <v>2459736.9739999999</v>
      </c>
      <c r="K48" s="429">
        <v>1792419.013</v>
      </c>
      <c r="L48" s="429">
        <v>587535.88899999997</v>
      </c>
      <c r="M48" s="429">
        <v>48593.113999999994</v>
      </c>
      <c r="N48" s="429">
        <v>1903.0340000000001</v>
      </c>
      <c r="O48" s="430">
        <v>29285.923999999999</v>
      </c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A48" s="124"/>
      <c r="AB48" s="124"/>
      <c r="AC48" s="124"/>
      <c r="AD48" s="124"/>
      <c r="AE48" s="124"/>
      <c r="AF48" s="124"/>
      <c r="AG48" s="124"/>
      <c r="AH48" s="124"/>
      <c r="AI48" s="124"/>
      <c r="AJ48" s="124"/>
      <c r="AK48" s="124"/>
      <c r="AL48" s="124"/>
      <c r="AM48" s="124"/>
      <c r="AN48" s="124"/>
      <c r="AO48" s="124"/>
      <c r="AP48" s="124"/>
      <c r="AQ48" s="124"/>
      <c r="AR48" s="124"/>
      <c r="AS48" s="124"/>
      <c r="AT48" s="124"/>
      <c r="AU48" s="124"/>
      <c r="AV48" s="124"/>
      <c r="AW48" s="124"/>
      <c r="AX48" s="124"/>
      <c r="AY48" s="124"/>
      <c r="AZ48" s="124"/>
      <c r="BA48" s="124"/>
      <c r="BB48" s="124"/>
      <c r="BC48" s="124"/>
      <c r="BD48" s="124"/>
      <c r="BE48" s="124"/>
      <c r="BF48" s="124"/>
      <c r="BG48" s="124"/>
      <c r="BH48" s="124"/>
      <c r="BI48" s="124"/>
      <c r="BJ48" s="124"/>
      <c r="BK48" s="124"/>
      <c r="BL48" s="124"/>
      <c r="BM48" s="124"/>
      <c r="BN48" s="124"/>
      <c r="BO48" s="124"/>
      <c r="BP48" s="124"/>
      <c r="BQ48" s="124"/>
      <c r="BR48" s="124"/>
      <c r="BS48" s="124"/>
      <c r="BT48" s="124"/>
      <c r="BU48" s="124"/>
      <c r="BV48" s="124"/>
      <c r="BW48" s="124"/>
      <c r="BX48" s="124"/>
      <c r="BY48" s="124"/>
      <c r="BZ48" s="124"/>
      <c r="CA48" s="124"/>
      <c r="CB48" s="124"/>
      <c r="CC48" s="124"/>
      <c r="CD48" s="124"/>
      <c r="CE48" s="124"/>
      <c r="CF48" s="124"/>
      <c r="CG48" s="124"/>
      <c r="CH48" s="124"/>
      <c r="CI48" s="124"/>
      <c r="CJ48" s="124"/>
      <c r="CK48" s="124"/>
      <c r="CL48" s="124"/>
      <c r="CM48" s="124"/>
      <c r="CN48" s="124"/>
      <c r="CO48" s="124"/>
      <c r="CP48" s="124"/>
      <c r="CQ48" s="124"/>
      <c r="CR48" s="124"/>
      <c r="CS48" s="124"/>
      <c r="CT48" s="124"/>
      <c r="CU48" s="124"/>
      <c r="CV48" s="124"/>
      <c r="CW48" s="124"/>
      <c r="CX48" s="124"/>
      <c r="CY48" s="124"/>
      <c r="CZ48" s="124"/>
      <c r="DA48" s="124"/>
      <c r="DB48" s="124"/>
      <c r="DC48" s="124"/>
      <c r="DD48" s="124"/>
      <c r="DE48" s="124"/>
      <c r="DF48" s="124"/>
      <c r="DG48" s="124"/>
      <c r="DH48" s="124"/>
      <c r="DI48" s="124"/>
      <c r="DJ48" s="124"/>
      <c r="DK48" s="124"/>
      <c r="DL48" s="124"/>
      <c r="DM48" s="124"/>
      <c r="DN48" s="124"/>
      <c r="DO48" s="124"/>
      <c r="DP48" s="124"/>
      <c r="DQ48" s="124"/>
      <c r="DR48" s="124"/>
      <c r="DS48" s="124"/>
      <c r="DT48" s="560"/>
      <c r="DU48" s="560"/>
      <c r="DV48" s="560"/>
      <c r="DW48" s="560"/>
      <c r="DX48" s="560"/>
      <c r="DY48" s="560"/>
      <c r="DZ48" s="560"/>
      <c r="EA48" s="560"/>
      <c r="EB48" s="560"/>
      <c r="EC48" s="560"/>
      <c r="ED48" s="560"/>
      <c r="EE48" s="560"/>
      <c r="EF48" s="124"/>
      <c r="EG48" s="124"/>
      <c r="EH48" s="124"/>
      <c r="EI48" s="124"/>
    </row>
    <row r="49" spans="1:139" x14ac:dyDescent="0.35">
      <c r="A49" s="124"/>
      <c r="B49" s="313"/>
      <c r="C49" s="313"/>
      <c r="D49" s="313"/>
      <c r="E49" s="313"/>
      <c r="F49" s="313"/>
      <c r="G49" s="313"/>
      <c r="H49" s="313"/>
      <c r="I49" s="313"/>
      <c r="J49" s="313"/>
      <c r="K49" s="313"/>
      <c r="L49" s="313"/>
      <c r="M49" s="313"/>
      <c r="N49" s="313"/>
      <c r="O49" s="313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A49" s="124"/>
      <c r="AB49" s="124"/>
      <c r="AC49" s="124"/>
      <c r="AD49" s="124"/>
      <c r="AE49" s="124"/>
      <c r="AF49" s="124"/>
      <c r="AG49" s="124"/>
      <c r="AH49" s="124"/>
      <c r="AI49" s="124"/>
      <c r="AJ49" s="124"/>
      <c r="AK49" s="124"/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  <c r="AX49" s="124"/>
      <c r="AY49" s="124"/>
      <c r="AZ49" s="124"/>
      <c r="BA49" s="124"/>
      <c r="BB49" s="124"/>
      <c r="BC49" s="124"/>
      <c r="BD49" s="124"/>
      <c r="BE49" s="124"/>
      <c r="BF49" s="124"/>
      <c r="BG49" s="124"/>
      <c r="BH49" s="124"/>
      <c r="BI49" s="124"/>
      <c r="BJ49" s="124"/>
      <c r="BK49" s="124"/>
      <c r="BL49" s="124"/>
      <c r="BM49" s="124"/>
      <c r="BN49" s="124"/>
      <c r="BO49" s="124"/>
      <c r="BP49" s="124"/>
      <c r="BQ49" s="124"/>
      <c r="BR49" s="124"/>
      <c r="BS49" s="124"/>
      <c r="BT49" s="124"/>
      <c r="BU49" s="124"/>
      <c r="BV49" s="124"/>
      <c r="BW49" s="124"/>
      <c r="BX49" s="124"/>
      <c r="BY49" s="124"/>
      <c r="BZ49" s="124"/>
      <c r="CA49" s="124"/>
      <c r="CB49" s="124"/>
      <c r="CC49" s="124"/>
      <c r="CD49" s="124"/>
      <c r="CE49" s="124"/>
      <c r="CF49" s="124"/>
      <c r="CG49" s="124"/>
      <c r="CH49" s="124"/>
      <c r="CI49" s="124"/>
      <c r="CJ49" s="124"/>
      <c r="CK49" s="124"/>
      <c r="CL49" s="124"/>
      <c r="CM49" s="124"/>
      <c r="CN49" s="124"/>
      <c r="CO49" s="124"/>
      <c r="CP49" s="124"/>
      <c r="CQ49" s="124"/>
      <c r="CR49" s="124"/>
      <c r="CS49" s="124"/>
      <c r="CT49" s="124"/>
      <c r="CU49" s="124"/>
      <c r="CV49" s="124"/>
      <c r="CW49" s="124"/>
      <c r="CX49" s="124"/>
      <c r="CY49" s="124"/>
      <c r="CZ49" s="124"/>
      <c r="DA49" s="124"/>
      <c r="DB49" s="124"/>
      <c r="DC49" s="124"/>
      <c r="DD49" s="124"/>
      <c r="DE49" s="124"/>
      <c r="DF49" s="124"/>
      <c r="DG49" s="124"/>
      <c r="DH49" s="124"/>
      <c r="DI49" s="124"/>
      <c r="DJ49" s="124"/>
      <c r="DK49" s="124"/>
      <c r="DL49" s="124"/>
      <c r="DM49" s="124"/>
      <c r="DN49" s="124"/>
      <c r="DO49" s="124"/>
      <c r="DP49" s="124"/>
      <c r="DQ49" s="124"/>
      <c r="DR49" s="124"/>
      <c r="DS49" s="124"/>
      <c r="DT49" s="560"/>
      <c r="DU49" s="560"/>
      <c r="DV49" s="560"/>
      <c r="DW49" s="560"/>
      <c r="DX49" s="560"/>
      <c r="DY49" s="560"/>
      <c r="DZ49" s="560"/>
      <c r="EA49" s="560"/>
      <c r="EB49" s="560"/>
      <c r="EC49" s="560"/>
      <c r="ED49" s="560"/>
      <c r="EE49" s="560"/>
      <c r="EF49" s="124"/>
      <c r="EG49" s="124"/>
      <c r="EH49" s="124"/>
      <c r="EI49" s="124"/>
    </row>
    <row r="50" spans="1:139" x14ac:dyDescent="0.35">
      <c r="A50" s="124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A50" s="124"/>
      <c r="AB50" s="124"/>
      <c r="AC50" s="124"/>
      <c r="AD50" s="124"/>
      <c r="AE50" s="124"/>
      <c r="AF50" s="124"/>
      <c r="AG50" s="124"/>
      <c r="AH50" s="124"/>
      <c r="AI50" s="124"/>
      <c r="AJ50" s="124"/>
      <c r="AK50" s="124"/>
      <c r="AL50" s="124"/>
      <c r="AM50" s="124"/>
      <c r="AN50" s="124"/>
      <c r="AO50" s="124"/>
      <c r="AP50" s="124"/>
      <c r="AQ50" s="124"/>
      <c r="AR50" s="124"/>
      <c r="AS50" s="124"/>
      <c r="AT50" s="124"/>
      <c r="AU50" s="124"/>
      <c r="AV50" s="124"/>
      <c r="AW50" s="124"/>
      <c r="AX50" s="124"/>
      <c r="AY50" s="124"/>
      <c r="AZ50" s="124"/>
      <c r="BA50" s="124"/>
      <c r="BB50" s="124"/>
      <c r="BC50" s="124"/>
      <c r="BD50" s="124"/>
      <c r="BE50" s="124"/>
      <c r="BF50" s="124"/>
      <c r="BG50" s="124"/>
      <c r="BH50" s="124"/>
      <c r="BI50" s="124"/>
      <c r="BJ50" s="124"/>
      <c r="BK50" s="124"/>
      <c r="BL50" s="124"/>
      <c r="BM50" s="124"/>
      <c r="BN50" s="124"/>
      <c r="BO50" s="124"/>
      <c r="BP50" s="124"/>
      <c r="BQ50" s="124"/>
      <c r="BR50" s="124"/>
      <c r="BS50" s="124"/>
      <c r="BT50" s="124"/>
      <c r="BU50" s="124"/>
      <c r="BV50" s="124"/>
      <c r="BW50" s="124"/>
      <c r="BX50" s="124"/>
      <c r="BY50" s="124"/>
      <c r="BZ50" s="124"/>
      <c r="CA50" s="124"/>
      <c r="CB50" s="124"/>
      <c r="CC50" s="124"/>
      <c r="CD50" s="124"/>
      <c r="CE50" s="124"/>
      <c r="CF50" s="124"/>
      <c r="CG50" s="124"/>
      <c r="CH50" s="124"/>
      <c r="CI50" s="124"/>
      <c r="CJ50" s="124"/>
      <c r="CK50" s="124"/>
      <c r="CL50" s="124"/>
      <c r="CM50" s="124"/>
      <c r="CN50" s="124"/>
      <c r="CO50" s="124"/>
      <c r="CP50" s="124"/>
      <c r="CQ50" s="124"/>
      <c r="CR50" s="124"/>
      <c r="CS50" s="124"/>
      <c r="CT50" s="124"/>
      <c r="CU50" s="124"/>
      <c r="CV50" s="124"/>
      <c r="CW50" s="124"/>
      <c r="CX50" s="124"/>
      <c r="CY50" s="124"/>
      <c r="CZ50" s="124"/>
      <c r="DA50" s="124"/>
      <c r="DB50" s="124"/>
      <c r="DC50" s="124"/>
      <c r="DD50" s="124"/>
      <c r="DE50" s="124"/>
      <c r="DF50" s="124"/>
      <c r="DG50" s="124"/>
      <c r="DH50" s="124"/>
      <c r="DI50" s="124"/>
      <c r="DJ50" s="124"/>
      <c r="DK50" s="124"/>
      <c r="DL50" s="124"/>
      <c r="DM50" s="124"/>
      <c r="DN50" s="124"/>
      <c r="DO50" s="124"/>
      <c r="DP50" s="124"/>
      <c r="DQ50" s="124"/>
      <c r="DR50" s="124"/>
      <c r="DS50" s="124"/>
      <c r="DT50" s="560"/>
      <c r="DU50" s="560"/>
      <c r="DV50" s="560"/>
      <c r="DW50" s="560"/>
      <c r="DX50" s="560"/>
      <c r="DY50" s="560"/>
      <c r="DZ50" s="560"/>
      <c r="EA50" s="560"/>
      <c r="EB50" s="560"/>
      <c r="EC50" s="560"/>
      <c r="ED50" s="560"/>
      <c r="EE50" s="560"/>
      <c r="EF50" s="124"/>
      <c r="EG50" s="124"/>
      <c r="EH50" s="124"/>
      <c r="EI50" s="124"/>
    </row>
    <row r="51" spans="1:139" x14ac:dyDescent="0.35">
      <c r="A51" s="144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DT51" s="562"/>
      <c r="DU51" s="562"/>
      <c r="DV51" s="562"/>
      <c r="DW51" s="562"/>
      <c r="DX51" s="562"/>
      <c r="DY51" s="562"/>
      <c r="DZ51" s="562"/>
      <c r="EA51" s="562"/>
      <c r="EB51" s="562"/>
      <c r="EC51" s="562"/>
      <c r="ED51" s="562"/>
      <c r="EE51" s="562"/>
    </row>
    <row r="52" spans="1:139" x14ac:dyDescent="0.35">
      <c r="DT52" s="562"/>
      <c r="DU52" s="562"/>
      <c r="DV52" s="562"/>
      <c r="DW52" s="562"/>
      <c r="DX52" s="562"/>
      <c r="DY52" s="562"/>
      <c r="DZ52" s="562"/>
      <c r="EA52" s="562"/>
      <c r="EB52" s="562"/>
      <c r="EC52" s="562"/>
      <c r="ED52" s="562"/>
      <c r="EE52" s="562"/>
    </row>
    <row r="53" spans="1:139" x14ac:dyDescent="0.35">
      <c r="DT53" s="562"/>
      <c r="DU53" s="562"/>
      <c r="DV53" s="562"/>
      <c r="DW53" s="562"/>
      <c r="DX53" s="562"/>
      <c r="DY53" s="562"/>
      <c r="DZ53" s="562"/>
      <c r="EA53" s="562"/>
      <c r="EB53" s="562"/>
      <c r="EC53" s="562"/>
      <c r="ED53" s="562"/>
      <c r="EE53" s="562"/>
    </row>
    <row r="54" spans="1:139" x14ac:dyDescent="0.35">
      <c r="DT54" s="562"/>
      <c r="DU54" s="562"/>
      <c r="DV54" s="562"/>
      <c r="DW54" s="562"/>
      <c r="DX54" s="562"/>
      <c r="DY54" s="562"/>
      <c r="DZ54" s="562"/>
      <c r="EA54" s="562"/>
      <c r="EB54" s="562"/>
      <c r="EC54" s="562"/>
      <c r="ED54" s="562"/>
      <c r="EE54" s="562"/>
    </row>
    <row r="55" spans="1:139" x14ac:dyDescent="0.35">
      <c r="DT55" s="562"/>
      <c r="DU55" s="562"/>
      <c r="DV55" s="562"/>
      <c r="DW55" s="562"/>
      <c r="DX55" s="562"/>
      <c r="DY55" s="562"/>
      <c r="DZ55" s="562"/>
      <c r="EA55" s="562"/>
      <c r="EB55" s="562"/>
      <c r="EC55" s="562"/>
      <c r="ED55" s="562"/>
      <c r="EE55" s="562"/>
    </row>
    <row r="56" spans="1:139" x14ac:dyDescent="0.35">
      <c r="DT56" s="562"/>
      <c r="DU56" s="562"/>
      <c r="DV56" s="562"/>
      <c r="DW56" s="562"/>
      <c r="DX56" s="562"/>
      <c r="DY56" s="562"/>
      <c r="DZ56" s="562"/>
      <c r="EA56" s="562"/>
      <c r="EB56" s="562"/>
      <c r="EC56" s="562"/>
      <c r="ED56" s="562"/>
      <c r="EE56" s="562"/>
    </row>
    <row r="57" spans="1:139" x14ac:dyDescent="0.35">
      <c r="DT57" s="562"/>
      <c r="DU57" s="562"/>
      <c r="DV57" s="562"/>
      <c r="DW57" s="562"/>
      <c r="DX57" s="562"/>
      <c r="DY57" s="562"/>
      <c r="DZ57" s="562"/>
      <c r="EA57" s="562"/>
      <c r="EB57" s="562"/>
      <c r="EC57" s="562"/>
      <c r="ED57" s="562"/>
      <c r="EE57" s="562"/>
    </row>
    <row r="58" spans="1:139" x14ac:dyDescent="0.35">
      <c r="DT58" s="562"/>
      <c r="DU58" s="562"/>
      <c r="DV58" s="562"/>
      <c r="DW58" s="562"/>
      <c r="DX58" s="562"/>
      <c r="DY58" s="562"/>
      <c r="DZ58" s="562"/>
      <c r="EA58" s="562"/>
      <c r="EB58" s="562"/>
      <c r="EC58" s="562"/>
      <c r="ED58" s="562"/>
      <c r="EE58" s="562"/>
    </row>
    <row r="59" spans="1:139" x14ac:dyDescent="0.35">
      <c r="DT59" s="562"/>
      <c r="DU59" s="562"/>
      <c r="DV59" s="562"/>
      <c r="DW59" s="562"/>
      <c r="DX59" s="562"/>
      <c r="DY59" s="562"/>
      <c r="DZ59" s="562"/>
      <c r="EA59" s="562"/>
      <c r="EB59" s="562"/>
      <c r="EC59" s="562"/>
      <c r="ED59" s="562"/>
      <c r="EE59" s="562"/>
    </row>
    <row r="60" spans="1:139" x14ac:dyDescent="0.35">
      <c r="DT60" s="562"/>
      <c r="DU60" s="562"/>
      <c r="DV60" s="562"/>
      <c r="DW60" s="562"/>
      <c r="DX60" s="562"/>
      <c r="DY60" s="562"/>
      <c r="DZ60" s="562"/>
      <c r="EA60" s="562"/>
      <c r="EB60" s="562"/>
      <c r="EC60" s="562"/>
      <c r="ED60" s="562"/>
      <c r="EE60" s="562"/>
    </row>
    <row r="61" spans="1:139" x14ac:dyDescent="0.35">
      <c r="DT61" s="562"/>
      <c r="DU61" s="562"/>
      <c r="DV61" s="562"/>
      <c r="DW61" s="562"/>
      <c r="DX61" s="562"/>
      <c r="DY61" s="562"/>
      <c r="DZ61" s="562"/>
      <c r="EA61" s="562"/>
      <c r="EB61" s="562"/>
      <c r="EC61" s="562"/>
      <c r="ED61" s="562"/>
      <c r="EE61" s="562"/>
    </row>
    <row r="62" spans="1:139" x14ac:dyDescent="0.35">
      <c r="DT62" s="562"/>
      <c r="DU62" s="562"/>
      <c r="DV62" s="562"/>
      <c r="DW62" s="562"/>
      <c r="DX62" s="562"/>
      <c r="DY62" s="562"/>
      <c r="DZ62" s="562"/>
      <c r="EA62" s="562"/>
      <c r="EB62" s="562"/>
      <c r="EC62" s="562"/>
      <c r="ED62" s="562"/>
      <c r="EE62" s="562"/>
    </row>
    <row r="63" spans="1:139" x14ac:dyDescent="0.35">
      <c r="DT63" s="562"/>
      <c r="DU63" s="562"/>
      <c r="DV63" s="562"/>
      <c r="DW63" s="562"/>
      <c r="DX63" s="562"/>
      <c r="DY63" s="562"/>
      <c r="DZ63" s="562"/>
      <c r="EA63" s="562"/>
      <c r="EB63" s="562"/>
      <c r="EC63" s="562"/>
      <c r="ED63" s="562"/>
      <c r="EE63" s="562"/>
    </row>
    <row r="64" spans="1:139" x14ac:dyDescent="0.35">
      <c r="DT64" s="562"/>
      <c r="DU64" s="562"/>
      <c r="DV64" s="562"/>
      <c r="DW64" s="562"/>
      <c r="DX64" s="562"/>
      <c r="DY64" s="562"/>
      <c r="DZ64" s="562"/>
      <c r="EA64" s="562"/>
      <c r="EB64" s="562"/>
      <c r="EC64" s="562"/>
      <c r="ED64" s="562"/>
      <c r="EE64" s="562"/>
    </row>
    <row r="65" spans="88:135" x14ac:dyDescent="0.35">
      <c r="DT65" s="562"/>
      <c r="DU65" s="562"/>
      <c r="DV65" s="562"/>
      <c r="DW65" s="562"/>
      <c r="DX65" s="562"/>
      <c r="DY65" s="562"/>
      <c r="DZ65" s="562"/>
      <c r="EA65" s="562"/>
      <c r="EB65" s="562"/>
      <c r="EC65" s="562"/>
      <c r="ED65" s="562"/>
      <c r="EE65" s="562"/>
    </row>
    <row r="66" spans="88:135" x14ac:dyDescent="0.35">
      <c r="DT66" s="562"/>
      <c r="DU66" s="562"/>
      <c r="DV66" s="562"/>
      <c r="DW66" s="562"/>
      <c r="DX66" s="562"/>
      <c r="DY66" s="562"/>
      <c r="DZ66" s="562"/>
      <c r="EA66" s="562"/>
      <c r="EB66" s="562"/>
      <c r="EC66" s="562"/>
      <c r="ED66" s="562"/>
      <c r="EE66" s="562"/>
    </row>
    <row r="68" spans="88:135" x14ac:dyDescent="0.35">
      <c r="CJ68" s="13"/>
      <c r="CK68" s="13"/>
      <c r="CL68" s="13"/>
      <c r="CM68" s="13"/>
      <c r="CN68" s="13"/>
      <c r="CO68" s="13"/>
      <c r="CP68" s="13"/>
      <c r="CQ68" s="13"/>
      <c r="CR68" s="13"/>
      <c r="CS68" s="13"/>
      <c r="CT68" s="13"/>
      <c r="CU68" s="13"/>
      <c r="CV68" s="13"/>
      <c r="CW68" s="13"/>
      <c r="CX68" s="13"/>
      <c r="CY68" s="13"/>
      <c r="CZ68" s="13"/>
      <c r="DA68" s="13"/>
      <c r="DB68" s="13"/>
      <c r="DC68" s="13"/>
      <c r="DD68" s="13"/>
      <c r="DE68" s="13"/>
      <c r="DF68" s="13"/>
      <c r="DG68" s="13"/>
      <c r="DH68" s="13"/>
      <c r="DI68" s="13"/>
      <c r="DJ68" s="13"/>
      <c r="DK68" s="13"/>
      <c r="DL68" s="13"/>
      <c r="DM68" s="13"/>
      <c r="DN68" s="13"/>
      <c r="DO68" s="13"/>
      <c r="DP68" s="13"/>
      <c r="DQ68" s="13"/>
      <c r="DR68" s="13"/>
      <c r="DS68" s="13"/>
      <c r="DT68" s="13"/>
      <c r="DU68" s="13"/>
    </row>
    <row r="69" spans="88:135" x14ac:dyDescent="0.35"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</row>
    <row r="70" spans="88:135" x14ac:dyDescent="0.35"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3"/>
      <c r="DB70" s="13"/>
      <c r="DC70" s="13"/>
      <c r="DD70" s="13"/>
      <c r="DE70" s="13"/>
      <c r="DF70" s="13"/>
      <c r="DG70" s="13"/>
      <c r="DH70" s="13"/>
      <c r="DI70" s="13"/>
      <c r="DJ70" s="13"/>
      <c r="DK70" s="13"/>
      <c r="DL70" s="13"/>
      <c r="DM70" s="13"/>
      <c r="DN70" s="13"/>
      <c r="DO70" s="13"/>
      <c r="DP70" s="13"/>
      <c r="DQ70" s="13"/>
      <c r="DR70" s="13"/>
      <c r="DS70" s="13"/>
      <c r="DT70" s="13"/>
      <c r="DU70" s="13"/>
      <c r="DV70" s="13"/>
      <c r="DW70" s="13"/>
      <c r="DX70" s="13"/>
      <c r="DY70" s="13"/>
      <c r="DZ70" s="13"/>
      <c r="EA70" s="13"/>
      <c r="EB70" s="13"/>
      <c r="EC70" s="13"/>
      <c r="ED70" s="13"/>
      <c r="EE70" s="13"/>
    </row>
    <row r="71" spans="88:135" x14ac:dyDescent="0.35">
      <c r="CJ71" s="13"/>
      <c r="CK71" s="13"/>
      <c r="CL71" s="13"/>
      <c r="CM71" s="13"/>
      <c r="CN71" s="13"/>
      <c r="CO71" s="13"/>
      <c r="CP71" s="13"/>
      <c r="CQ71" s="13"/>
      <c r="CR71" s="13"/>
      <c r="CS71" s="13"/>
      <c r="CT71" s="13"/>
      <c r="CU71" s="13"/>
      <c r="CV71" s="13"/>
      <c r="CW71" s="13"/>
      <c r="CX71" s="13"/>
      <c r="CY71" s="13"/>
      <c r="CZ71" s="13"/>
      <c r="DA71" s="13"/>
      <c r="DB71" s="13"/>
      <c r="DC71" s="13"/>
      <c r="DD71" s="13"/>
      <c r="DE71" s="13"/>
      <c r="DF71" s="13"/>
      <c r="DG71" s="13"/>
      <c r="DH71" s="13"/>
      <c r="DI71" s="13"/>
      <c r="DJ71" s="13"/>
      <c r="DK71" s="13"/>
      <c r="DL71" s="13"/>
      <c r="DM71" s="13"/>
      <c r="DN71" s="13"/>
      <c r="DO71" s="13"/>
      <c r="DP71" s="13"/>
      <c r="DQ71" s="13"/>
      <c r="DR71" s="13"/>
      <c r="DS71" s="13"/>
      <c r="DT71" s="13"/>
      <c r="DU71" s="13"/>
      <c r="DV71" s="13"/>
      <c r="DW71" s="13"/>
      <c r="DX71" s="13"/>
      <c r="DY71" s="13"/>
      <c r="DZ71" s="13"/>
      <c r="EA71" s="13"/>
      <c r="EB71" s="13"/>
      <c r="EC71" s="13"/>
      <c r="ED71" s="13"/>
      <c r="EE71" s="13"/>
    </row>
    <row r="72" spans="88:135" x14ac:dyDescent="0.35">
      <c r="CJ72" s="13"/>
      <c r="CK72" s="13"/>
      <c r="CL72" s="13"/>
      <c r="CM72" s="13"/>
      <c r="CN72" s="13"/>
      <c r="CO72" s="13"/>
      <c r="CP72" s="13"/>
      <c r="CQ72" s="13"/>
      <c r="CR72" s="13"/>
      <c r="CS72" s="13"/>
      <c r="CT72" s="13"/>
      <c r="CU72" s="13"/>
      <c r="CV72" s="13"/>
      <c r="CW72" s="13"/>
      <c r="CX72" s="13"/>
      <c r="CY72" s="13"/>
      <c r="CZ72" s="13"/>
      <c r="DA72" s="13"/>
      <c r="DB72" s="13"/>
      <c r="DC72" s="13"/>
      <c r="DD72" s="13"/>
      <c r="DE72" s="13"/>
      <c r="DF72" s="13"/>
      <c r="DG72" s="13"/>
      <c r="DH72" s="13"/>
      <c r="DI72" s="13"/>
      <c r="DJ72" s="13"/>
      <c r="DK72" s="13"/>
      <c r="DL72" s="13"/>
      <c r="DM72" s="13"/>
      <c r="DN72" s="13"/>
      <c r="DO72" s="13"/>
      <c r="DP72" s="13"/>
      <c r="DQ72" s="13"/>
      <c r="DR72" s="13"/>
      <c r="DS72" s="13"/>
      <c r="DT72" s="13"/>
      <c r="DU72" s="13"/>
      <c r="DV72" s="13"/>
      <c r="DW72" s="13"/>
      <c r="DX72" s="13"/>
      <c r="DY72" s="13"/>
      <c r="DZ72" s="13"/>
      <c r="EA72" s="13"/>
      <c r="EB72" s="13"/>
      <c r="EC72" s="13"/>
      <c r="ED72" s="13"/>
      <c r="EE72" s="13"/>
    </row>
    <row r="73" spans="88:135" x14ac:dyDescent="0.35">
      <c r="CJ73" s="13"/>
      <c r="CK73" s="13"/>
      <c r="CL73" s="13"/>
      <c r="CM73" s="13"/>
      <c r="CN73" s="13"/>
      <c r="CO73" s="13"/>
      <c r="CP73" s="13"/>
      <c r="CQ73" s="13"/>
      <c r="CR73" s="13"/>
      <c r="CS73" s="13"/>
      <c r="CT73" s="13"/>
      <c r="CU73" s="13"/>
      <c r="CV73" s="13"/>
      <c r="CW73" s="13"/>
      <c r="CX73" s="13"/>
      <c r="CY73" s="13"/>
      <c r="CZ73" s="13"/>
      <c r="DA73" s="13"/>
      <c r="DB73" s="13"/>
      <c r="DC73" s="13"/>
      <c r="DD73" s="13"/>
      <c r="DE73" s="13"/>
      <c r="DF73" s="13"/>
      <c r="DG73" s="13"/>
      <c r="DH73" s="13"/>
      <c r="DI73" s="13"/>
      <c r="DJ73" s="13"/>
      <c r="DK73" s="13"/>
      <c r="DL73" s="13"/>
      <c r="DM73" s="13"/>
      <c r="DN73" s="13"/>
      <c r="DO73" s="13"/>
      <c r="DP73" s="13"/>
      <c r="DQ73" s="13"/>
      <c r="DR73" s="13"/>
      <c r="DS73" s="13"/>
      <c r="DT73" s="13"/>
      <c r="DU73" s="13"/>
      <c r="DV73" s="13"/>
      <c r="DW73" s="13"/>
      <c r="DX73" s="13"/>
      <c r="DY73" s="13"/>
      <c r="DZ73" s="13"/>
      <c r="EA73" s="13"/>
      <c r="EB73" s="13"/>
      <c r="EC73" s="13"/>
      <c r="ED73" s="13"/>
      <c r="EE73" s="13"/>
    </row>
    <row r="74" spans="88:135" x14ac:dyDescent="0.35"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</row>
    <row r="75" spans="88:135" x14ac:dyDescent="0.35"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3"/>
      <c r="DW75" s="13"/>
      <c r="DX75" s="13"/>
      <c r="DY75" s="13"/>
      <c r="DZ75" s="13"/>
      <c r="EA75" s="13"/>
      <c r="EB75" s="13"/>
      <c r="EC75" s="13"/>
      <c r="ED75" s="13"/>
      <c r="EE75" s="13"/>
    </row>
    <row r="76" spans="88:135" x14ac:dyDescent="0.35"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</row>
    <row r="77" spans="88:135" x14ac:dyDescent="0.35"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</row>
    <row r="78" spans="88:135" x14ac:dyDescent="0.35">
      <c r="CJ78" s="13"/>
      <c r="CK78" s="13"/>
      <c r="CL78" s="13"/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3"/>
      <c r="DZ78" s="13"/>
      <c r="EA78" s="13"/>
      <c r="EB78" s="13"/>
      <c r="EC78" s="13"/>
      <c r="ED78" s="13"/>
      <c r="EE78" s="13"/>
    </row>
    <row r="79" spans="88:135" x14ac:dyDescent="0.35"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</row>
    <row r="80" spans="88:135" x14ac:dyDescent="0.35"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</row>
    <row r="81" spans="88:135" x14ac:dyDescent="0.35"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</row>
    <row r="82" spans="88:135" x14ac:dyDescent="0.35"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13"/>
      <c r="CZ82" s="13"/>
      <c r="DA82" s="13"/>
      <c r="DB82" s="13"/>
      <c r="DC82" s="13"/>
      <c r="DD82" s="13"/>
      <c r="DE82" s="13"/>
      <c r="DF82" s="13"/>
      <c r="DG82" s="13"/>
      <c r="DH82" s="13"/>
      <c r="DI82" s="13"/>
      <c r="DJ82" s="13"/>
      <c r="DK82" s="13"/>
      <c r="DL82" s="13"/>
      <c r="DM82" s="13"/>
      <c r="DN82" s="13"/>
      <c r="DO82" s="13"/>
      <c r="DP82" s="13"/>
      <c r="DQ82" s="13"/>
      <c r="DR82" s="13"/>
      <c r="DS82" s="13"/>
      <c r="DT82" s="13"/>
      <c r="DU82" s="13"/>
      <c r="DV82" s="13"/>
      <c r="DW82" s="13"/>
      <c r="DX82" s="13"/>
      <c r="DY82" s="13"/>
      <c r="DZ82" s="13"/>
      <c r="EA82" s="13"/>
      <c r="EB82" s="13"/>
      <c r="EC82" s="13"/>
      <c r="ED82" s="13"/>
      <c r="EE82" s="13"/>
    </row>
    <row r="83" spans="88:135" x14ac:dyDescent="0.35"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1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  <c r="EB83" s="13"/>
      <c r="EC83" s="13"/>
      <c r="ED83" s="13"/>
      <c r="EE83" s="13"/>
    </row>
    <row r="84" spans="88:135" x14ac:dyDescent="0.35"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13"/>
      <c r="DA84" s="13"/>
      <c r="DB84" s="13"/>
      <c r="DC84" s="13"/>
      <c r="DD84" s="13"/>
      <c r="DE84" s="13"/>
      <c r="DF84" s="13"/>
      <c r="DG84" s="13"/>
      <c r="DH84" s="13"/>
      <c r="DI84" s="13"/>
      <c r="DJ84" s="13"/>
      <c r="DK84" s="13"/>
      <c r="DL84" s="13"/>
      <c r="DM84" s="13"/>
      <c r="DN84" s="13"/>
      <c r="DO84" s="13"/>
      <c r="DP84" s="13"/>
      <c r="DQ84" s="13"/>
      <c r="DR84" s="13"/>
      <c r="DS84" s="13"/>
      <c r="DT84" s="13"/>
      <c r="DU84" s="13"/>
      <c r="DV84" s="13"/>
      <c r="DW84" s="13"/>
      <c r="DX84" s="13"/>
      <c r="DY84" s="13"/>
      <c r="DZ84" s="13"/>
      <c r="EA84" s="13"/>
      <c r="EB84" s="13"/>
      <c r="EC84" s="13"/>
      <c r="ED84" s="13"/>
      <c r="EE84" s="13"/>
    </row>
    <row r="85" spans="88:135" x14ac:dyDescent="0.35"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</row>
    <row r="86" spans="88:135" x14ac:dyDescent="0.35"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  <c r="DX86" s="13"/>
      <c r="DY86" s="13"/>
      <c r="DZ86" s="13"/>
      <c r="EA86" s="13"/>
      <c r="EB86" s="13"/>
      <c r="EC86" s="13"/>
      <c r="ED86" s="13"/>
      <c r="EE86" s="13"/>
    </row>
    <row r="87" spans="88:135" x14ac:dyDescent="0.35"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  <c r="EB87" s="13"/>
      <c r="EC87" s="13"/>
      <c r="ED87" s="13"/>
      <c r="EE87" s="13"/>
    </row>
    <row r="88" spans="88:135" x14ac:dyDescent="0.35"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</row>
    <row r="89" spans="88:135" x14ac:dyDescent="0.35"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13"/>
      <c r="DA89" s="13"/>
      <c r="DB89" s="13"/>
      <c r="DC89" s="13"/>
      <c r="DD89" s="13"/>
      <c r="DE89" s="13"/>
      <c r="DF89" s="13"/>
      <c r="DG89" s="13"/>
      <c r="DH89" s="13"/>
      <c r="DI89" s="13"/>
      <c r="DJ89" s="13"/>
      <c r="DK89" s="13"/>
      <c r="DL89" s="13"/>
      <c r="DM89" s="13"/>
      <c r="DN89" s="13"/>
      <c r="DO89" s="13"/>
      <c r="DP89" s="13"/>
      <c r="DQ89" s="13"/>
      <c r="DR89" s="13"/>
      <c r="DS89" s="13"/>
      <c r="DT89" s="13"/>
      <c r="DU89" s="13"/>
      <c r="DV89" s="13"/>
      <c r="DW89" s="13"/>
      <c r="DX89" s="13"/>
      <c r="DY89" s="13"/>
      <c r="DZ89" s="13"/>
      <c r="EA89" s="13"/>
      <c r="EB89" s="13"/>
      <c r="EC89" s="13"/>
      <c r="ED89" s="13"/>
      <c r="EE89" s="13"/>
    </row>
    <row r="90" spans="88:135" x14ac:dyDescent="0.35"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13"/>
      <c r="DA90" s="13"/>
      <c r="DB90" s="13"/>
      <c r="DC90" s="13"/>
      <c r="DD90" s="13"/>
      <c r="DE90" s="13"/>
      <c r="DF90" s="13"/>
      <c r="DG90" s="13"/>
      <c r="DH90" s="13"/>
      <c r="DI90" s="13"/>
      <c r="DJ90" s="13"/>
      <c r="DK90" s="13"/>
      <c r="DL90" s="13"/>
      <c r="DM90" s="13"/>
      <c r="DN90" s="13"/>
      <c r="DO90" s="13"/>
      <c r="DP90" s="13"/>
      <c r="DQ90" s="13"/>
      <c r="DR90" s="13"/>
      <c r="DS90" s="13"/>
      <c r="DT90" s="13"/>
      <c r="DU90" s="13"/>
      <c r="DV90" s="13"/>
      <c r="DW90" s="13"/>
      <c r="DX90" s="13"/>
      <c r="DY90" s="13"/>
      <c r="DZ90" s="13"/>
      <c r="EA90" s="13"/>
      <c r="EB90" s="13"/>
      <c r="EC90" s="13"/>
      <c r="ED90" s="13"/>
      <c r="EE90" s="13"/>
    </row>
    <row r="91" spans="88:135" x14ac:dyDescent="0.35">
      <c r="CJ91" s="13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13"/>
      <c r="DA91" s="13"/>
      <c r="DB91" s="13"/>
      <c r="DC91" s="13"/>
      <c r="DD91" s="13"/>
      <c r="DE91" s="13"/>
      <c r="DF91" s="13"/>
      <c r="DG91" s="13"/>
      <c r="DH91" s="13"/>
      <c r="DI91" s="13"/>
      <c r="DJ91" s="13"/>
      <c r="DK91" s="13"/>
      <c r="DL91" s="13"/>
      <c r="DM91" s="13"/>
      <c r="DN91" s="13"/>
      <c r="DO91" s="13"/>
      <c r="DP91" s="13"/>
      <c r="DQ91" s="13"/>
      <c r="DR91" s="13"/>
      <c r="DS91" s="13"/>
      <c r="DT91" s="13"/>
      <c r="DU91" s="13"/>
      <c r="DV91" s="13"/>
      <c r="DW91" s="13"/>
      <c r="DX91" s="13"/>
      <c r="DY91" s="13"/>
      <c r="DZ91" s="13"/>
      <c r="EA91" s="13"/>
      <c r="EB91" s="13"/>
      <c r="EC91" s="13"/>
      <c r="ED91" s="13"/>
      <c r="EE91" s="13"/>
    </row>
    <row r="92" spans="88:135" x14ac:dyDescent="0.35"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</row>
    <row r="93" spans="88:135" x14ac:dyDescent="0.35"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  <c r="CZ93" s="13"/>
      <c r="DA93" s="13"/>
      <c r="DB93" s="13"/>
      <c r="DC93" s="13"/>
      <c r="DD93" s="13"/>
      <c r="DE93" s="13"/>
      <c r="DF93" s="13"/>
      <c r="DG93" s="13"/>
      <c r="DH93" s="13"/>
      <c r="DI93" s="13"/>
      <c r="DJ93" s="13"/>
      <c r="DK93" s="13"/>
      <c r="DL93" s="13"/>
      <c r="DM93" s="13"/>
      <c r="DN93" s="13"/>
      <c r="DO93" s="13"/>
      <c r="DP93" s="13"/>
      <c r="DQ93" s="13"/>
      <c r="DR93" s="13"/>
      <c r="DS93" s="13"/>
      <c r="DT93" s="13"/>
      <c r="DU93" s="13"/>
      <c r="DV93" s="13"/>
      <c r="DW93" s="13"/>
      <c r="DX93" s="13"/>
      <c r="DY93" s="13"/>
      <c r="DZ93" s="13"/>
      <c r="EA93" s="13"/>
      <c r="EB93" s="13"/>
      <c r="EC93" s="13"/>
      <c r="ED93" s="13"/>
      <c r="EE93" s="13"/>
    </row>
    <row r="94" spans="88:135" x14ac:dyDescent="0.35"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</row>
    <row r="95" spans="88:135" x14ac:dyDescent="0.35"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13"/>
      <c r="DA95" s="13"/>
      <c r="DB95" s="13"/>
      <c r="DC95" s="13"/>
      <c r="DD95" s="13"/>
      <c r="DE95" s="13"/>
      <c r="DF95" s="13"/>
      <c r="DG95" s="13"/>
      <c r="DH95" s="13"/>
      <c r="DI95" s="13"/>
      <c r="DJ95" s="13"/>
      <c r="DK95" s="13"/>
      <c r="DL95" s="13"/>
      <c r="DM95" s="13"/>
      <c r="DN95" s="13"/>
      <c r="DO95" s="13"/>
      <c r="DP95" s="13"/>
      <c r="DQ95" s="13"/>
      <c r="DR95" s="13"/>
      <c r="DS95" s="13"/>
      <c r="DT95" s="13"/>
      <c r="DU95" s="13"/>
      <c r="DV95" s="13"/>
      <c r="DW95" s="13"/>
      <c r="DX95" s="13"/>
      <c r="DY95" s="13"/>
      <c r="DZ95" s="13"/>
      <c r="EA95" s="13"/>
      <c r="EB95" s="13"/>
      <c r="EC95" s="13"/>
      <c r="ED95" s="13"/>
      <c r="EE95" s="13"/>
    </row>
    <row r="96" spans="88:135" x14ac:dyDescent="0.35"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  <c r="CZ96" s="13"/>
      <c r="DA96" s="13"/>
      <c r="DB96" s="13"/>
      <c r="DC96" s="13"/>
      <c r="DD96" s="13"/>
      <c r="DE96" s="13"/>
      <c r="DF96" s="13"/>
      <c r="DG96" s="13"/>
      <c r="DH96" s="13"/>
      <c r="DI96" s="13"/>
      <c r="DJ96" s="13"/>
      <c r="DK96" s="13"/>
      <c r="DL96" s="13"/>
      <c r="DM96" s="13"/>
      <c r="DN96" s="13"/>
      <c r="DO96" s="13"/>
      <c r="DP96" s="13"/>
      <c r="DQ96" s="13"/>
      <c r="DR96" s="13"/>
      <c r="DS96" s="13"/>
      <c r="DT96" s="13"/>
      <c r="DU96" s="13"/>
      <c r="DV96" s="13"/>
      <c r="DW96" s="13"/>
      <c r="DX96" s="13"/>
      <c r="DY96" s="13"/>
      <c r="DZ96" s="13"/>
      <c r="EA96" s="13"/>
      <c r="EB96" s="13"/>
      <c r="EC96" s="13"/>
      <c r="ED96" s="13"/>
      <c r="EE96" s="13"/>
    </row>
    <row r="97" spans="88:135" x14ac:dyDescent="0.35">
      <c r="CJ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</row>
    <row r="98" spans="88:135" x14ac:dyDescent="0.35">
      <c r="CJ98" s="13"/>
      <c r="DT98" s="13"/>
      <c r="DU98" s="13"/>
      <c r="DV98" s="13"/>
      <c r="DW98" s="13"/>
      <c r="DX98" s="13"/>
      <c r="DY98" s="13"/>
      <c r="DZ98" s="13"/>
      <c r="EA98" s="13"/>
      <c r="EB98" s="13"/>
      <c r="EC98" s="13"/>
      <c r="ED98" s="13"/>
      <c r="EE98" s="13"/>
    </row>
    <row r="99" spans="88:135" x14ac:dyDescent="0.35">
      <c r="CJ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</row>
    <row r="100" spans="88:135" x14ac:dyDescent="0.35">
      <c r="CJ100" s="13"/>
      <c r="DT100" s="13"/>
      <c r="DU100" s="13"/>
      <c r="DV100" s="13"/>
      <c r="DW100" s="13"/>
      <c r="DX100" s="13"/>
      <c r="DY100" s="13"/>
      <c r="DZ100" s="13"/>
      <c r="EA100" s="13"/>
      <c r="EB100" s="13"/>
      <c r="EC100" s="13"/>
      <c r="ED100" s="13"/>
      <c r="EE100" s="13"/>
    </row>
    <row r="101" spans="88:135" x14ac:dyDescent="0.35">
      <c r="CJ101" s="13"/>
      <c r="DT101" s="13"/>
      <c r="DU101" s="13"/>
      <c r="DV101" s="13"/>
      <c r="DW101" s="13"/>
      <c r="DX101" s="13"/>
      <c r="DY101" s="13"/>
      <c r="DZ101" s="13"/>
      <c r="EA101" s="13"/>
      <c r="EB101" s="13"/>
      <c r="EC101" s="13"/>
      <c r="ED101" s="13"/>
      <c r="EE101" s="13"/>
    </row>
    <row r="102" spans="88:135" x14ac:dyDescent="0.35">
      <c r="CJ102" s="13"/>
      <c r="DT102" s="13"/>
      <c r="DU102" s="13"/>
      <c r="DV102" s="13"/>
      <c r="DW102" s="13"/>
      <c r="DX102" s="13"/>
      <c r="DY102" s="13"/>
      <c r="DZ102" s="13"/>
      <c r="EA102" s="13"/>
      <c r="EB102" s="13"/>
      <c r="EC102" s="13"/>
      <c r="ED102" s="13"/>
      <c r="EE102" s="13"/>
    </row>
    <row r="103" spans="88:135" x14ac:dyDescent="0.35">
      <c r="CJ103" s="13"/>
    </row>
    <row r="104" spans="88:135" x14ac:dyDescent="0.35">
      <c r="CJ104" s="13"/>
    </row>
    <row r="105" spans="88:135" x14ac:dyDescent="0.35">
      <c r="CJ105" s="13"/>
    </row>
    <row r="106" spans="88:135" x14ac:dyDescent="0.35">
      <c r="CJ106" s="13"/>
    </row>
    <row r="107" spans="88:135" x14ac:dyDescent="0.35">
      <c r="CJ107" s="13"/>
    </row>
    <row r="108" spans="88:135" x14ac:dyDescent="0.35">
      <c r="CJ108" s="13"/>
    </row>
    <row r="109" spans="88:135" x14ac:dyDescent="0.35">
      <c r="CJ109" s="13"/>
    </row>
  </sheetData>
  <mergeCells count="81">
    <mergeCell ref="J5:K5"/>
    <mergeCell ref="A1:N1"/>
    <mergeCell ref="A5:A6"/>
    <mergeCell ref="B5:C5"/>
    <mergeCell ref="D5:E5"/>
    <mergeCell ref="F5:G5"/>
    <mergeCell ref="H5:I5"/>
    <mergeCell ref="B4:M4"/>
    <mergeCell ref="N4:Y4"/>
    <mergeCell ref="N5:O5"/>
    <mergeCell ref="P5:Q5"/>
    <mergeCell ref="R5:S5"/>
    <mergeCell ref="T5:U5"/>
    <mergeCell ref="V5:W5"/>
    <mergeCell ref="X5:Y5"/>
    <mergeCell ref="L5:M5"/>
    <mergeCell ref="Z4:AK4"/>
    <mergeCell ref="Z5:AA5"/>
    <mergeCell ref="AB5:AC5"/>
    <mergeCell ref="AD5:AE5"/>
    <mergeCell ref="AF5:AG5"/>
    <mergeCell ref="AH5:AI5"/>
    <mergeCell ref="AJ5:AK5"/>
    <mergeCell ref="AL4:AW4"/>
    <mergeCell ref="AL5:AM5"/>
    <mergeCell ref="AN5:AO5"/>
    <mergeCell ref="AP5:AQ5"/>
    <mergeCell ref="AR5:AS5"/>
    <mergeCell ref="AT5:AU5"/>
    <mergeCell ref="AV5:AW5"/>
    <mergeCell ref="AX4:BI4"/>
    <mergeCell ref="AX5:AY5"/>
    <mergeCell ref="AZ5:BA5"/>
    <mergeCell ref="BB5:BC5"/>
    <mergeCell ref="BD5:BE5"/>
    <mergeCell ref="BF5:BG5"/>
    <mergeCell ref="BH5:BI5"/>
    <mergeCell ref="BJ4:BU4"/>
    <mergeCell ref="BJ5:BK5"/>
    <mergeCell ref="BL5:BM5"/>
    <mergeCell ref="BN5:BO5"/>
    <mergeCell ref="BP5:BQ5"/>
    <mergeCell ref="BR5:BS5"/>
    <mergeCell ref="BT5:BU5"/>
    <mergeCell ref="BV4:CE4"/>
    <mergeCell ref="BV5:BW5"/>
    <mergeCell ref="BX5:BY5"/>
    <mergeCell ref="BZ5:CA5"/>
    <mergeCell ref="CB5:CC5"/>
    <mergeCell ref="CD5:CE5"/>
    <mergeCell ref="CF4:CO4"/>
    <mergeCell ref="CF5:CG5"/>
    <mergeCell ref="CH5:CI5"/>
    <mergeCell ref="CJ5:CK5"/>
    <mergeCell ref="CL5:CM5"/>
    <mergeCell ref="CN5:CO5"/>
    <mergeCell ref="CP4:CY4"/>
    <mergeCell ref="CP5:CQ5"/>
    <mergeCell ref="CR5:CS5"/>
    <mergeCell ref="CT5:CU5"/>
    <mergeCell ref="CV5:CW5"/>
    <mergeCell ref="CX5:CY5"/>
    <mergeCell ref="CZ4:DI4"/>
    <mergeCell ref="CZ5:DA5"/>
    <mergeCell ref="DB5:DC5"/>
    <mergeCell ref="DD5:DE5"/>
    <mergeCell ref="DF5:DG5"/>
    <mergeCell ref="DH5:DI5"/>
    <mergeCell ref="DJ4:DS4"/>
    <mergeCell ref="DJ5:DK5"/>
    <mergeCell ref="DL5:DM5"/>
    <mergeCell ref="DN5:DO5"/>
    <mergeCell ref="DP5:DQ5"/>
    <mergeCell ref="DR5:DS5"/>
    <mergeCell ref="DT4:EE4"/>
    <mergeCell ref="DT5:DU5"/>
    <mergeCell ref="DV5:DW5"/>
    <mergeCell ref="DX5:DY5"/>
    <mergeCell ref="DZ5:EA5"/>
    <mergeCell ref="EB5:EC5"/>
    <mergeCell ref="ED5:EE5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Y48"/>
  <sheetViews>
    <sheetView topLeftCell="A16" zoomScaleNormal="100" workbookViewId="0">
      <selection activeCell="K34" sqref="K34"/>
    </sheetView>
  </sheetViews>
  <sheetFormatPr defaultRowHeight="14.5" x14ac:dyDescent="0.35"/>
  <cols>
    <col min="1" max="1" width="38.453125" customWidth="1"/>
    <col min="2" max="2" width="11" bestFit="1" customWidth="1"/>
    <col min="3" max="3" width="10" bestFit="1" customWidth="1"/>
    <col min="4" max="6" width="9.81640625" bestFit="1" customWidth="1"/>
    <col min="7" max="11" width="9.54296875" bestFit="1" customWidth="1"/>
    <col min="12" max="16" width="8.81640625" bestFit="1" customWidth="1"/>
    <col min="18" max="18" width="9.81640625" bestFit="1" customWidth="1"/>
  </cols>
  <sheetData>
    <row r="1" spans="1:25" s="144" customFormat="1" ht="14.15" customHeight="1" x14ac:dyDescent="0.35">
      <c r="A1" s="152" t="s">
        <v>209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</row>
    <row r="2" spans="1:25" s="144" customFormat="1" ht="14.15" customHeight="1" x14ac:dyDescent="0.35">
      <c r="A2" s="226"/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149"/>
      <c r="O2" s="149"/>
    </row>
    <row r="3" spans="1:25" ht="14.5" customHeight="1" x14ac:dyDescent="0.35">
      <c r="A3" s="614" t="s">
        <v>175</v>
      </c>
      <c r="B3" s="647" t="s">
        <v>1</v>
      </c>
      <c r="C3" s="647"/>
      <c r="D3" s="647"/>
      <c r="E3" s="647"/>
      <c r="F3" s="647"/>
      <c r="G3" s="647"/>
      <c r="H3" s="647"/>
      <c r="I3" s="647"/>
      <c r="J3" s="647"/>
      <c r="K3" s="647"/>
      <c r="L3" s="647"/>
      <c r="M3" s="647"/>
      <c r="N3" s="121"/>
      <c r="O3" s="121"/>
    </row>
    <row r="4" spans="1:25" ht="14.15" customHeight="1" x14ac:dyDescent="0.35">
      <c r="A4" s="614"/>
      <c r="B4" s="614" t="s">
        <v>2</v>
      </c>
      <c r="C4" s="614"/>
      <c r="D4" s="614" t="s">
        <v>3</v>
      </c>
      <c r="E4" s="614"/>
      <c r="F4" s="614" t="s">
        <v>4</v>
      </c>
      <c r="G4" s="614"/>
      <c r="H4" s="614" t="s">
        <v>5</v>
      </c>
      <c r="I4" s="614"/>
      <c r="J4" s="614" t="s">
        <v>143</v>
      </c>
      <c r="K4" s="614"/>
      <c r="L4" s="614" t="s">
        <v>8</v>
      </c>
      <c r="M4" s="614"/>
      <c r="N4" s="122"/>
      <c r="O4" s="122"/>
      <c r="Q4" s="120"/>
      <c r="R4" s="120"/>
      <c r="S4" s="120"/>
      <c r="T4" s="120"/>
      <c r="U4" s="120"/>
      <c r="V4" s="120"/>
      <c r="W4" s="120"/>
      <c r="X4" s="120"/>
      <c r="Y4" s="120"/>
    </row>
    <row r="5" spans="1:25" ht="14.15" customHeight="1" x14ac:dyDescent="0.35">
      <c r="A5" s="614"/>
      <c r="B5" s="195" t="s">
        <v>6</v>
      </c>
      <c r="C5" s="196" t="s">
        <v>174</v>
      </c>
      <c r="D5" s="195" t="s">
        <v>6</v>
      </c>
      <c r="E5" s="196" t="s">
        <v>174</v>
      </c>
      <c r="F5" s="195" t="s">
        <v>6</v>
      </c>
      <c r="G5" s="196" t="s">
        <v>174</v>
      </c>
      <c r="H5" s="195" t="s">
        <v>6</v>
      </c>
      <c r="I5" s="196" t="s">
        <v>174</v>
      </c>
      <c r="J5" s="195" t="s">
        <v>6</v>
      </c>
      <c r="K5" s="196" t="s">
        <v>174</v>
      </c>
      <c r="L5" s="195" t="s">
        <v>6</v>
      </c>
      <c r="M5" s="196" t="s">
        <v>174</v>
      </c>
      <c r="N5" s="123"/>
      <c r="O5" s="123"/>
      <c r="Q5" s="120"/>
      <c r="R5" s="120"/>
      <c r="S5" s="120"/>
      <c r="T5" s="120"/>
      <c r="U5" s="120"/>
      <c r="V5" s="120"/>
      <c r="W5" s="120"/>
      <c r="X5" s="120"/>
      <c r="Y5" s="120"/>
    </row>
    <row r="6" spans="1:25" ht="14.15" customHeight="1" x14ac:dyDescent="0.35">
      <c r="A6" s="209" t="s">
        <v>83</v>
      </c>
      <c r="B6" s="198">
        <f>D6+F6+H6+J6+L6</f>
        <v>10263347.454000002</v>
      </c>
      <c r="C6" s="198">
        <f>E6+G6+I6+K6+M6</f>
        <v>3769019.8680000002</v>
      </c>
      <c r="D6" s="199">
        <v>3915795.3979999996</v>
      </c>
      <c r="E6" s="199">
        <v>1899482.405</v>
      </c>
      <c r="F6" s="199">
        <v>5599242.711000002</v>
      </c>
      <c r="G6" s="199">
        <v>1622132.5650000002</v>
      </c>
      <c r="H6" s="199">
        <v>21082.805</v>
      </c>
      <c r="I6" s="199">
        <v>60353.303999999996</v>
      </c>
      <c r="J6" s="199">
        <v>2314.6849999999999</v>
      </c>
      <c r="K6" s="199">
        <v>2514.098</v>
      </c>
      <c r="L6" s="199">
        <v>724911.85499999986</v>
      </c>
      <c r="M6" s="199">
        <v>184537.49599999998</v>
      </c>
      <c r="N6" s="123"/>
      <c r="O6" s="123"/>
      <c r="P6" s="144"/>
      <c r="Q6" s="120"/>
      <c r="R6" s="120"/>
      <c r="S6" s="120"/>
      <c r="T6" s="120"/>
      <c r="U6" s="120"/>
      <c r="V6" s="120"/>
      <c r="W6" s="120"/>
      <c r="X6" s="120"/>
      <c r="Y6" s="120"/>
    </row>
    <row r="7" spans="1:25" ht="14.15" customHeight="1" x14ac:dyDescent="0.35">
      <c r="A7" s="209" t="s">
        <v>84</v>
      </c>
      <c r="B7" s="198">
        <f t="shared" ref="B7:B24" si="0">D7+F7+H7+J7+L7</f>
        <v>21110695.513</v>
      </c>
      <c r="C7" s="198">
        <f t="shared" ref="C7:C25" si="1">E7+G7+I7+K7+M7</f>
        <v>7157734.6159999995</v>
      </c>
      <c r="D7" s="199">
        <v>18021.170999999998</v>
      </c>
      <c r="E7" s="199">
        <v>3769.7759999999994</v>
      </c>
      <c r="F7" s="199">
        <v>19480188.035999998</v>
      </c>
      <c r="G7" s="199">
        <v>6639847.6469999999</v>
      </c>
      <c r="H7" s="199">
        <v>0.12000000000000001</v>
      </c>
      <c r="I7" s="199">
        <v>0.64300000000000002</v>
      </c>
      <c r="J7" s="199">
        <v>0</v>
      </c>
      <c r="K7" s="199">
        <v>0</v>
      </c>
      <c r="L7" s="199">
        <v>1612486.1860000002</v>
      </c>
      <c r="M7" s="199">
        <v>514116.55</v>
      </c>
      <c r="N7" s="123"/>
      <c r="O7" s="123"/>
      <c r="P7" s="144"/>
      <c r="Q7" s="120"/>
      <c r="R7" s="120"/>
      <c r="S7" s="120"/>
      <c r="T7" s="120"/>
      <c r="U7" s="120"/>
      <c r="V7" s="120"/>
      <c r="W7" s="120"/>
      <c r="X7" s="120"/>
      <c r="Y7" s="120"/>
    </row>
    <row r="8" spans="1:25" ht="14.15" customHeight="1" x14ac:dyDescent="0.35">
      <c r="A8" s="209" t="s">
        <v>85</v>
      </c>
      <c r="B8" s="198">
        <f t="shared" si="0"/>
        <v>1429777.8969999999</v>
      </c>
      <c r="C8" s="198">
        <f t="shared" si="1"/>
        <v>150949.89499999999</v>
      </c>
      <c r="D8" s="199">
        <v>661498.31200000003</v>
      </c>
      <c r="E8" s="199">
        <v>80146.986999999994</v>
      </c>
      <c r="F8" s="199">
        <v>578336.35099999991</v>
      </c>
      <c r="G8" s="199">
        <v>53583.097999999998</v>
      </c>
      <c r="H8" s="199">
        <v>7.5040000000000004</v>
      </c>
      <c r="I8" s="199">
        <v>118.91700000000006</v>
      </c>
      <c r="J8" s="199">
        <v>3291.4749999999999</v>
      </c>
      <c r="K8" s="199">
        <v>775.20299999999997</v>
      </c>
      <c r="L8" s="199">
        <v>186644.25499999998</v>
      </c>
      <c r="M8" s="199">
        <v>16325.689999999999</v>
      </c>
      <c r="N8" s="123"/>
      <c r="O8" s="123"/>
      <c r="P8" s="144"/>
      <c r="Q8" s="120"/>
      <c r="R8" s="120"/>
      <c r="S8" s="120"/>
      <c r="T8" s="120"/>
      <c r="U8" s="120"/>
      <c r="V8" s="120"/>
      <c r="W8" s="120"/>
      <c r="X8" s="120"/>
      <c r="Y8" s="120"/>
    </row>
    <row r="9" spans="1:25" ht="14.15" customHeight="1" x14ac:dyDescent="0.35">
      <c r="A9" s="209" t="s">
        <v>86</v>
      </c>
      <c r="B9" s="198">
        <f t="shared" si="0"/>
        <v>5062263.1030000001</v>
      </c>
      <c r="C9" s="198">
        <f t="shared" si="1"/>
        <v>7578103.402999999</v>
      </c>
      <c r="D9" s="199">
        <v>3500038.4709999994</v>
      </c>
      <c r="E9" s="199">
        <v>5923971.2119999994</v>
      </c>
      <c r="F9" s="199">
        <v>1276947.0630000005</v>
      </c>
      <c r="G9" s="199">
        <v>1309219.5960000001</v>
      </c>
      <c r="H9" s="199">
        <v>535.80799999999999</v>
      </c>
      <c r="I9" s="199">
        <v>8932.9489999999969</v>
      </c>
      <c r="J9" s="199">
        <v>2517.8150000000005</v>
      </c>
      <c r="K9" s="199">
        <v>7293.0830000000014</v>
      </c>
      <c r="L9" s="199">
        <v>282223.946</v>
      </c>
      <c r="M9" s="199">
        <v>328686.56299999991</v>
      </c>
      <c r="N9" s="123"/>
      <c r="O9" s="123"/>
      <c r="P9" s="144"/>
      <c r="Q9" s="120"/>
      <c r="R9" s="120"/>
      <c r="S9" s="120"/>
      <c r="T9" s="120"/>
      <c r="U9" s="120"/>
      <c r="V9" s="120"/>
      <c r="W9" s="120"/>
      <c r="X9" s="120"/>
      <c r="Y9" s="120"/>
    </row>
    <row r="10" spans="1:25" ht="14.15" customHeight="1" x14ac:dyDescent="0.35">
      <c r="A10" s="209" t="s">
        <v>87</v>
      </c>
      <c r="B10" s="198">
        <f t="shared" si="0"/>
        <v>577768.58699999971</v>
      </c>
      <c r="C10" s="198">
        <f t="shared" si="1"/>
        <v>5605044.7339999992</v>
      </c>
      <c r="D10" s="199">
        <v>243566.52099999983</v>
      </c>
      <c r="E10" s="199">
        <v>3711739.8909999998</v>
      </c>
      <c r="F10" s="199">
        <v>291556.77399999992</v>
      </c>
      <c r="G10" s="199">
        <v>1233367.4579999999</v>
      </c>
      <c r="H10" s="199">
        <v>7255.7349999999888</v>
      </c>
      <c r="I10" s="199">
        <v>229013.28900000005</v>
      </c>
      <c r="J10" s="199">
        <v>1513.2019999999995</v>
      </c>
      <c r="K10" s="199">
        <v>4367.0109999999986</v>
      </c>
      <c r="L10" s="199">
        <v>33876.354999999996</v>
      </c>
      <c r="M10" s="199">
        <v>426557.08499999996</v>
      </c>
      <c r="N10" s="123"/>
      <c r="O10" s="123"/>
      <c r="P10" s="144"/>
      <c r="Q10" s="120"/>
      <c r="R10" s="120"/>
      <c r="S10" s="120"/>
      <c r="T10" s="120"/>
      <c r="U10" s="120"/>
      <c r="V10" s="120"/>
      <c r="W10" s="120"/>
      <c r="X10" s="120"/>
      <c r="Y10" s="120"/>
    </row>
    <row r="11" spans="1:25" ht="14.15" customHeight="1" x14ac:dyDescent="0.35">
      <c r="A11" s="209" t="s">
        <v>88</v>
      </c>
      <c r="B11" s="198">
        <f t="shared" si="0"/>
        <v>3433655.9659999995</v>
      </c>
      <c r="C11" s="198">
        <f t="shared" si="1"/>
        <v>2342948.9220000012</v>
      </c>
      <c r="D11" s="199">
        <v>1826758.4649999992</v>
      </c>
      <c r="E11" s="199">
        <v>1721048.2690000008</v>
      </c>
      <c r="F11" s="199">
        <v>1469246.7630000005</v>
      </c>
      <c r="G11" s="199">
        <v>415754.95100000006</v>
      </c>
      <c r="H11" s="199">
        <v>3863.2429999999995</v>
      </c>
      <c r="I11" s="199">
        <v>57955.615000000013</v>
      </c>
      <c r="J11" s="199">
        <v>10278.547999999997</v>
      </c>
      <c r="K11" s="199">
        <v>6360.1629999999996</v>
      </c>
      <c r="L11" s="199">
        <v>123508.94699999997</v>
      </c>
      <c r="M11" s="199">
        <v>141829.924</v>
      </c>
      <c r="N11" s="123"/>
      <c r="O11" s="123"/>
      <c r="P11" s="144"/>
      <c r="Q11" s="120"/>
      <c r="R11" s="120"/>
      <c r="S11" s="120"/>
      <c r="T11" s="120"/>
      <c r="U11" s="120"/>
      <c r="V11" s="120"/>
      <c r="W11" s="120"/>
      <c r="X11" s="120"/>
      <c r="Y11" s="120"/>
    </row>
    <row r="12" spans="1:25" ht="14.15" customHeight="1" x14ac:dyDescent="0.35">
      <c r="A12" s="209" t="s">
        <v>89</v>
      </c>
      <c r="B12" s="198">
        <f t="shared" si="0"/>
        <v>3540771.7720000003</v>
      </c>
      <c r="C12" s="198">
        <f t="shared" si="1"/>
        <v>1634504.165</v>
      </c>
      <c r="D12" s="199">
        <v>837454.41499999992</v>
      </c>
      <c r="E12" s="199">
        <v>430036.3890000002</v>
      </c>
      <c r="F12" s="199">
        <v>2685894.2880000002</v>
      </c>
      <c r="G12" s="199">
        <v>1193851.5849999997</v>
      </c>
      <c r="H12" s="199">
        <v>237.78099999999998</v>
      </c>
      <c r="I12" s="199">
        <v>421.40099999999995</v>
      </c>
      <c r="J12" s="199">
        <v>13.997</v>
      </c>
      <c r="K12" s="199">
        <v>93.945000000000007</v>
      </c>
      <c r="L12" s="199">
        <v>17171.291000000001</v>
      </c>
      <c r="M12" s="199">
        <v>10100.844999999999</v>
      </c>
      <c r="N12" s="123"/>
      <c r="O12" s="123"/>
      <c r="P12" s="144"/>
      <c r="Q12" s="120"/>
      <c r="R12" s="120"/>
      <c r="S12" s="120"/>
      <c r="T12" s="120"/>
      <c r="U12" s="120"/>
      <c r="V12" s="120"/>
      <c r="W12" s="120"/>
      <c r="X12" s="120"/>
      <c r="Y12" s="120"/>
    </row>
    <row r="13" spans="1:25" ht="14.15" customHeight="1" x14ac:dyDescent="0.35">
      <c r="A13" s="209" t="s">
        <v>90</v>
      </c>
      <c r="B13" s="198">
        <f t="shared" si="0"/>
        <v>6470960.6950000003</v>
      </c>
      <c r="C13" s="198">
        <f t="shared" si="1"/>
        <v>12532086.296</v>
      </c>
      <c r="D13" s="199">
        <v>3530288.7579999999</v>
      </c>
      <c r="E13" s="199">
        <v>9520843.1109999996</v>
      </c>
      <c r="F13" s="199">
        <v>2685038.3319999999</v>
      </c>
      <c r="G13" s="199">
        <v>2195009.4899999998</v>
      </c>
      <c r="H13" s="199">
        <v>3397.8649999999961</v>
      </c>
      <c r="I13" s="199">
        <v>265272.02600000025</v>
      </c>
      <c r="J13" s="199">
        <v>11658.002</v>
      </c>
      <c r="K13" s="199">
        <v>17792.949000000001</v>
      </c>
      <c r="L13" s="199">
        <v>240577.73800000001</v>
      </c>
      <c r="M13" s="199">
        <v>533168.72</v>
      </c>
      <c r="N13" s="123"/>
      <c r="O13" s="123"/>
      <c r="P13" s="144"/>
      <c r="Q13" s="120"/>
      <c r="R13" s="120"/>
      <c r="S13" s="120"/>
      <c r="T13" s="120"/>
      <c r="U13" s="120"/>
      <c r="V13" s="120"/>
      <c r="W13" s="120"/>
      <c r="X13" s="120"/>
      <c r="Y13" s="120"/>
    </row>
    <row r="14" spans="1:25" ht="14.15" customHeight="1" x14ac:dyDescent="0.35">
      <c r="A14" s="209" t="s">
        <v>91</v>
      </c>
      <c r="B14" s="198">
        <f t="shared" si="0"/>
        <v>1993435.1929999993</v>
      </c>
      <c r="C14" s="198">
        <f t="shared" si="1"/>
        <v>934856.0209999996</v>
      </c>
      <c r="D14" s="199">
        <v>1388208.3239999991</v>
      </c>
      <c r="E14" s="199">
        <v>709788.29299999971</v>
      </c>
      <c r="F14" s="199">
        <v>153274.39800000002</v>
      </c>
      <c r="G14" s="199">
        <v>94581.553000000014</v>
      </c>
      <c r="H14" s="199">
        <v>385.39900000000029</v>
      </c>
      <c r="I14" s="199">
        <v>12473.961999999996</v>
      </c>
      <c r="J14" s="199">
        <v>1691.164</v>
      </c>
      <c r="K14" s="199">
        <v>1518.1120000000001</v>
      </c>
      <c r="L14" s="199">
        <v>449875.908</v>
      </c>
      <c r="M14" s="199">
        <v>116494.10100000001</v>
      </c>
      <c r="N14" s="123"/>
      <c r="O14" s="123"/>
      <c r="P14" s="144"/>
      <c r="Q14" s="120"/>
      <c r="R14" s="120"/>
      <c r="S14" s="120"/>
      <c r="T14" s="120"/>
      <c r="U14" s="120"/>
      <c r="V14" s="120"/>
      <c r="W14" s="120"/>
      <c r="X14" s="120"/>
      <c r="Y14" s="120"/>
    </row>
    <row r="15" spans="1:25" ht="14.15" customHeight="1" x14ac:dyDescent="0.35">
      <c r="A15" s="209" t="s">
        <v>92</v>
      </c>
      <c r="B15" s="198">
        <f t="shared" si="0"/>
        <v>4104012.3359999987</v>
      </c>
      <c r="C15" s="198">
        <f t="shared" si="1"/>
        <v>5848903.0079999976</v>
      </c>
      <c r="D15" s="199">
        <v>1844650.2269999995</v>
      </c>
      <c r="E15" s="199">
        <v>3877446.8079999974</v>
      </c>
      <c r="F15" s="199">
        <v>1888831.037999999</v>
      </c>
      <c r="G15" s="199">
        <v>1398342.7249999996</v>
      </c>
      <c r="H15" s="199">
        <v>1898.5259999999982</v>
      </c>
      <c r="I15" s="199">
        <v>100791.42799999997</v>
      </c>
      <c r="J15" s="199">
        <v>210348.09599999996</v>
      </c>
      <c r="K15" s="199">
        <v>159642.91600000003</v>
      </c>
      <c r="L15" s="199">
        <v>158284.44900000005</v>
      </c>
      <c r="M15" s="199">
        <v>312679.13099999999</v>
      </c>
      <c r="N15" s="123"/>
      <c r="O15" s="123"/>
      <c r="P15" s="144"/>
      <c r="Q15" s="120"/>
      <c r="R15" s="120"/>
      <c r="S15" s="120"/>
      <c r="T15" s="120"/>
      <c r="U15" s="120"/>
      <c r="V15" s="120"/>
      <c r="W15" s="120"/>
      <c r="X15" s="120"/>
      <c r="Y15" s="120"/>
    </row>
    <row r="16" spans="1:25" ht="14.15" customHeight="1" x14ac:dyDescent="0.35">
      <c r="A16" s="209" t="s">
        <v>93</v>
      </c>
      <c r="B16" s="198">
        <f t="shared" si="0"/>
        <v>889536.13699999964</v>
      </c>
      <c r="C16" s="198">
        <f t="shared" si="1"/>
        <v>14229758.357000003</v>
      </c>
      <c r="D16" s="199">
        <v>631618.98099999968</v>
      </c>
      <c r="E16" s="199">
        <v>10553962.872000001</v>
      </c>
      <c r="F16" s="199">
        <v>169436.09699999998</v>
      </c>
      <c r="G16" s="199">
        <v>1195948.102</v>
      </c>
      <c r="H16" s="199">
        <v>10052.844999999985</v>
      </c>
      <c r="I16" s="199">
        <v>1577655.7770000002</v>
      </c>
      <c r="J16" s="199">
        <v>1365.2820000000002</v>
      </c>
      <c r="K16" s="199">
        <v>28716.277000000009</v>
      </c>
      <c r="L16" s="199">
        <v>77062.932000000001</v>
      </c>
      <c r="M16" s="199">
        <v>873475.32900000003</v>
      </c>
      <c r="N16" s="123"/>
      <c r="O16" s="123"/>
      <c r="P16" s="144"/>
      <c r="Q16" s="120"/>
      <c r="R16" s="120"/>
      <c r="S16" s="120"/>
      <c r="T16" s="120"/>
      <c r="U16" s="120"/>
      <c r="V16" s="120"/>
      <c r="W16" s="120"/>
      <c r="X16" s="120"/>
      <c r="Y16" s="120"/>
    </row>
    <row r="17" spans="1:25" ht="14.15" customHeight="1" x14ac:dyDescent="0.35">
      <c r="A17" s="209" t="s">
        <v>94</v>
      </c>
      <c r="B17" s="198">
        <f t="shared" si="0"/>
        <v>1202965.4170000001</v>
      </c>
      <c r="C17" s="198">
        <f t="shared" si="1"/>
        <v>11174304.702</v>
      </c>
      <c r="D17" s="199">
        <v>783210.49699999997</v>
      </c>
      <c r="E17" s="199">
        <v>6673650.8159999996</v>
      </c>
      <c r="F17" s="199">
        <v>223979.80599999998</v>
      </c>
      <c r="G17" s="199">
        <v>2296963.5120000001</v>
      </c>
      <c r="H17" s="199">
        <v>1908.8779999999988</v>
      </c>
      <c r="I17" s="199">
        <v>567018.73600000015</v>
      </c>
      <c r="J17" s="199">
        <v>12031.300000000001</v>
      </c>
      <c r="K17" s="199">
        <v>98427.618000000002</v>
      </c>
      <c r="L17" s="199">
        <v>181834.93600000005</v>
      </c>
      <c r="M17" s="199">
        <v>1538244.02</v>
      </c>
      <c r="N17" s="123"/>
      <c r="O17" s="123"/>
      <c r="P17" s="144"/>
      <c r="Q17" s="120"/>
      <c r="R17" s="120"/>
      <c r="S17" s="120"/>
      <c r="T17" s="120"/>
      <c r="U17" s="120"/>
      <c r="V17" s="120"/>
      <c r="W17" s="120"/>
      <c r="X17" s="120"/>
      <c r="Y17" s="120"/>
    </row>
    <row r="18" spans="1:25" ht="14.15" customHeight="1" x14ac:dyDescent="0.35">
      <c r="A18" s="209" t="s">
        <v>95</v>
      </c>
      <c r="B18" s="198">
        <f t="shared" si="0"/>
        <v>321937.37599999987</v>
      </c>
      <c r="C18" s="198">
        <f t="shared" si="1"/>
        <v>1600404.5799999996</v>
      </c>
      <c r="D18" s="199">
        <v>239645.14599999992</v>
      </c>
      <c r="E18" s="199">
        <v>1199714.8919999998</v>
      </c>
      <c r="F18" s="199">
        <v>49517.72099999999</v>
      </c>
      <c r="G18" s="199">
        <v>182260.375</v>
      </c>
      <c r="H18" s="199">
        <v>551.51899999999807</v>
      </c>
      <c r="I18" s="199">
        <v>42814.58600000001</v>
      </c>
      <c r="J18" s="199">
        <v>700.68999999999994</v>
      </c>
      <c r="K18" s="199">
        <v>2666.3309999999997</v>
      </c>
      <c r="L18" s="199">
        <v>31522.300000000003</v>
      </c>
      <c r="M18" s="199">
        <v>172948.39599999998</v>
      </c>
      <c r="N18" s="123"/>
      <c r="O18" s="123"/>
      <c r="P18" s="144"/>
      <c r="Q18" s="120"/>
      <c r="R18" s="120"/>
      <c r="S18" s="120"/>
      <c r="T18" s="120"/>
      <c r="U18" s="120"/>
      <c r="V18" s="120"/>
      <c r="W18" s="120"/>
      <c r="X18" s="120"/>
      <c r="Y18" s="120"/>
    </row>
    <row r="19" spans="1:25" ht="14.15" customHeight="1" x14ac:dyDescent="0.35">
      <c r="A19" s="209" t="s">
        <v>96</v>
      </c>
      <c r="B19" s="198">
        <f t="shared" si="0"/>
        <v>2454428.9859999991</v>
      </c>
      <c r="C19" s="198">
        <f t="shared" si="1"/>
        <v>607131.05999999994</v>
      </c>
      <c r="D19" s="199">
        <v>575998.41299999983</v>
      </c>
      <c r="E19" s="199">
        <v>169798.92400000009</v>
      </c>
      <c r="F19" s="199">
        <v>1708632.3519999995</v>
      </c>
      <c r="G19" s="199">
        <v>404432.99699999992</v>
      </c>
      <c r="H19" s="199">
        <v>0.66599999999999993</v>
      </c>
      <c r="I19" s="199">
        <v>13.741999999999999</v>
      </c>
      <c r="J19" s="199">
        <v>82620.507999999987</v>
      </c>
      <c r="K19" s="199">
        <v>22260.32</v>
      </c>
      <c r="L19" s="199">
        <v>87177.046999999991</v>
      </c>
      <c r="M19" s="199">
        <v>10625.076999999997</v>
      </c>
      <c r="N19" s="123"/>
      <c r="O19" s="123"/>
      <c r="P19" s="144"/>
      <c r="Q19" s="120"/>
      <c r="R19" s="120"/>
      <c r="S19" s="120"/>
      <c r="T19" s="120"/>
      <c r="U19" s="120"/>
      <c r="V19" s="120"/>
      <c r="W19" s="120"/>
      <c r="X19" s="120"/>
      <c r="Y19" s="120"/>
    </row>
    <row r="20" spans="1:25" ht="14.15" customHeight="1" x14ac:dyDescent="0.35">
      <c r="A20" s="209" t="s">
        <v>97</v>
      </c>
      <c r="B20" s="198">
        <f t="shared" si="0"/>
        <v>0</v>
      </c>
      <c r="C20" s="198">
        <f t="shared" si="1"/>
        <v>0</v>
      </c>
      <c r="D20" s="199">
        <v>0</v>
      </c>
      <c r="E20" s="199">
        <v>0</v>
      </c>
      <c r="F20" s="199">
        <v>0</v>
      </c>
      <c r="G20" s="199">
        <v>0</v>
      </c>
      <c r="H20" s="199">
        <v>0</v>
      </c>
      <c r="I20" s="199">
        <v>0</v>
      </c>
      <c r="J20" s="199">
        <v>0</v>
      </c>
      <c r="K20" s="199">
        <v>0</v>
      </c>
      <c r="L20" s="199">
        <v>0</v>
      </c>
      <c r="M20" s="199">
        <v>0</v>
      </c>
      <c r="N20" s="123"/>
      <c r="O20" s="123"/>
      <c r="P20" s="144"/>
      <c r="Q20" s="120"/>
      <c r="R20" s="120"/>
      <c r="S20" s="120"/>
      <c r="T20" s="120"/>
      <c r="U20" s="120"/>
      <c r="V20" s="120"/>
      <c r="W20" s="120"/>
      <c r="X20" s="120"/>
      <c r="Y20" s="120"/>
    </row>
    <row r="21" spans="1:25" ht="14.15" customHeight="1" x14ac:dyDescent="0.35">
      <c r="A21" s="209" t="s">
        <v>98</v>
      </c>
      <c r="B21" s="198">
        <f t="shared" si="0"/>
        <v>0</v>
      </c>
      <c r="C21" s="198">
        <f t="shared" si="1"/>
        <v>0</v>
      </c>
      <c r="D21" s="199">
        <v>0</v>
      </c>
      <c r="E21" s="199">
        <v>0</v>
      </c>
      <c r="F21" s="199">
        <v>0</v>
      </c>
      <c r="G21" s="199">
        <v>0</v>
      </c>
      <c r="H21" s="199">
        <v>0</v>
      </c>
      <c r="I21" s="199">
        <v>0</v>
      </c>
      <c r="J21" s="199">
        <v>0</v>
      </c>
      <c r="K21" s="199">
        <v>0</v>
      </c>
      <c r="L21" s="199">
        <v>0</v>
      </c>
      <c r="M21" s="199">
        <v>0</v>
      </c>
      <c r="N21" s="123"/>
      <c r="O21" s="123"/>
      <c r="P21" s="144"/>
      <c r="Q21" s="120"/>
      <c r="R21" s="120"/>
      <c r="S21" s="120"/>
      <c r="T21" s="120"/>
      <c r="U21" s="120"/>
      <c r="V21" s="120"/>
      <c r="W21" s="120"/>
      <c r="X21" s="120"/>
      <c r="Y21" s="120"/>
    </row>
    <row r="22" spans="1:25" ht="14.15" customHeight="1" x14ac:dyDescent="0.35">
      <c r="A22" s="209" t="s">
        <v>99</v>
      </c>
      <c r="B22" s="198">
        <f t="shared" si="0"/>
        <v>524.52700000000004</v>
      </c>
      <c r="C22" s="198">
        <f t="shared" si="1"/>
        <v>6079.0380000000005</v>
      </c>
      <c r="D22" s="199">
        <v>225.34300000000005</v>
      </c>
      <c r="E22" s="199">
        <v>2721.2689999999998</v>
      </c>
      <c r="F22" s="199">
        <v>4.7460000000000004</v>
      </c>
      <c r="G22" s="199">
        <v>30.578999999999997</v>
      </c>
      <c r="H22" s="199">
        <v>6.4370000000000003</v>
      </c>
      <c r="I22" s="199">
        <v>367.04500000000002</v>
      </c>
      <c r="J22" s="199">
        <v>0</v>
      </c>
      <c r="K22" s="199">
        <v>0</v>
      </c>
      <c r="L22" s="199">
        <v>288.00099999999998</v>
      </c>
      <c r="M22" s="199">
        <v>2960.145</v>
      </c>
      <c r="N22" s="123"/>
      <c r="O22" s="123"/>
      <c r="P22" s="144"/>
      <c r="Q22" s="120"/>
      <c r="R22" s="120"/>
      <c r="S22" s="120"/>
      <c r="T22" s="120"/>
      <c r="U22" s="120"/>
      <c r="V22" s="120"/>
      <c r="W22" s="120"/>
      <c r="X22" s="120"/>
      <c r="Y22" s="120"/>
    </row>
    <row r="23" spans="1:25" ht="14.15" customHeight="1" x14ac:dyDescent="0.35">
      <c r="A23" s="209" t="s">
        <v>100</v>
      </c>
      <c r="B23" s="198">
        <f t="shared" si="0"/>
        <v>0</v>
      </c>
      <c r="C23" s="198">
        <f t="shared" si="1"/>
        <v>0</v>
      </c>
      <c r="D23" s="199">
        <v>0</v>
      </c>
      <c r="E23" s="199">
        <v>0</v>
      </c>
      <c r="F23" s="199">
        <v>0</v>
      </c>
      <c r="G23" s="199">
        <v>0</v>
      </c>
      <c r="H23" s="199">
        <v>0</v>
      </c>
      <c r="I23" s="199">
        <v>0</v>
      </c>
      <c r="J23" s="199">
        <v>0</v>
      </c>
      <c r="K23" s="199">
        <v>0</v>
      </c>
      <c r="L23" s="199">
        <v>0</v>
      </c>
      <c r="M23" s="199">
        <v>0</v>
      </c>
      <c r="N23" s="123"/>
      <c r="O23" s="123"/>
      <c r="P23" s="144"/>
      <c r="Q23" s="120"/>
      <c r="R23" s="120"/>
      <c r="S23" s="120"/>
      <c r="T23" s="120"/>
      <c r="U23" s="120"/>
      <c r="V23" s="120"/>
      <c r="W23" s="120"/>
      <c r="X23" s="120"/>
      <c r="Y23" s="120"/>
    </row>
    <row r="24" spans="1:25" ht="14.15" customHeight="1" x14ac:dyDescent="0.35">
      <c r="A24" s="209" t="s">
        <v>101</v>
      </c>
      <c r="B24" s="198">
        <f t="shared" si="0"/>
        <v>172.36100000000002</v>
      </c>
      <c r="C24" s="198">
        <f t="shared" si="1"/>
        <v>17583.234000000004</v>
      </c>
      <c r="D24" s="199">
        <v>87.817000000000021</v>
      </c>
      <c r="E24" s="199">
        <v>4227.1719999999996</v>
      </c>
      <c r="F24" s="199">
        <v>67.097999999999999</v>
      </c>
      <c r="G24" s="199">
        <v>406.51800000000009</v>
      </c>
      <c r="H24" s="199">
        <v>11.795</v>
      </c>
      <c r="I24" s="199">
        <v>12305.566000000001</v>
      </c>
      <c r="J24" s="199">
        <v>1.4E-2</v>
      </c>
      <c r="K24" s="199">
        <v>0.115</v>
      </c>
      <c r="L24" s="199">
        <v>5.6370000000000005</v>
      </c>
      <c r="M24" s="199">
        <v>643.86300000000006</v>
      </c>
      <c r="N24" s="123"/>
      <c r="O24" s="123"/>
      <c r="P24" s="144"/>
      <c r="Q24" s="120"/>
      <c r="R24" s="120"/>
      <c r="S24" s="120"/>
      <c r="T24" s="120"/>
      <c r="U24" s="120"/>
      <c r="V24" s="120"/>
      <c r="W24" s="120"/>
      <c r="X24" s="120"/>
      <c r="Y24" s="120"/>
    </row>
    <row r="25" spans="1:25" ht="14.15" customHeight="1" x14ac:dyDescent="0.35">
      <c r="A25" s="209" t="s">
        <v>102</v>
      </c>
      <c r="B25" s="198">
        <f>D25+F25+H25+J25+L25</f>
        <v>0</v>
      </c>
      <c r="C25" s="198">
        <f t="shared" si="1"/>
        <v>174503.291</v>
      </c>
      <c r="D25" s="199">
        <v>0</v>
      </c>
      <c r="E25" s="199">
        <v>0</v>
      </c>
      <c r="F25" s="199">
        <v>0</v>
      </c>
      <c r="G25" s="199">
        <v>0</v>
      </c>
      <c r="H25" s="199">
        <v>0</v>
      </c>
      <c r="I25" s="199">
        <v>0</v>
      </c>
      <c r="J25" s="199">
        <v>0</v>
      </c>
      <c r="K25" s="199">
        <v>0</v>
      </c>
      <c r="L25" s="199">
        <v>0</v>
      </c>
      <c r="M25" s="199">
        <v>174503.291</v>
      </c>
      <c r="N25" s="123"/>
      <c r="O25" s="123"/>
      <c r="P25" s="144"/>
      <c r="Q25" s="120"/>
      <c r="R25" s="120"/>
      <c r="S25" s="120"/>
      <c r="T25" s="120"/>
      <c r="U25" s="120"/>
      <c r="V25" s="120"/>
      <c r="W25" s="120"/>
      <c r="X25" s="120"/>
      <c r="Y25" s="120"/>
    </row>
    <row r="26" spans="1:25" ht="14.15" customHeight="1" x14ac:dyDescent="0.35">
      <c r="A26" s="210"/>
      <c r="B26" s="211">
        <f>SUM(B6:B25)</f>
        <v>62856253.32</v>
      </c>
      <c r="C26" s="211">
        <f t="shared" ref="C26" si="2">SUM(C6:C25)</f>
        <v>75363915.189999983</v>
      </c>
      <c r="D26" s="211">
        <f>SUM(D6:D25)</f>
        <v>19997066.258999996</v>
      </c>
      <c r="E26" s="211">
        <f t="shared" ref="E26:M26" si="3">SUM(E6:E25)</f>
        <v>46482349.085999995</v>
      </c>
      <c r="F26" s="211">
        <f t="shared" si="3"/>
        <v>38260193.574000008</v>
      </c>
      <c r="G26" s="211">
        <f t="shared" si="3"/>
        <v>20235732.750999998</v>
      </c>
      <c r="H26" s="211">
        <f t="shared" si="3"/>
        <v>51196.925999999963</v>
      </c>
      <c r="I26" s="211">
        <f t="shared" si="3"/>
        <v>2935508.986000001</v>
      </c>
      <c r="J26" s="211">
        <f t="shared" si="3"/>
        <v>340344.77799999999</v>
      </c>
      <c r="K26" s="211">
        <f t="shared" si="3"/>
        <v>352428.14100000006</v>
      </c>
      <c r="L26" s="211">
        <f t="shared" si="3"/>
        <v>4207451.7830000008</v>
      </c>
      <c r="M26" s="211">
        <f t="shared" si="3"/>
        <v>5357896.2259999989</v>
      </c>
      <c r="N26" s="123"/>
      <c r="O26" s="123"/>
      <c r="P26" s="144"/>
      <c r="Q26" s="120"/>
      <c r="R26" s="120"/>
      <c r="S26" s="120"/>
      <c r="T26" s="120"/>
      <c r="U26" s="120"/>
      <c r="V26" s="120"/>
      <c r="W26" s="120"/>
      <c r="X26" s="120"/>
      <c r="Y26" s="120"/>
    </row>
    <row r="27" spans="1:25" s="144" customFormat="1" ht="15" customHeight="1" x14ac:dyDescent="0.35">
      <c r="A27" s="2" t="s">
        <v>168</v>
      </c>
      <c r="B27" s="169"/>
      <c r="C27" s="140"/>
      <c r="D27" s="140"/>
      <c r="E27" s="140"/>
      <c r="F27" s="140"/>
      <c r="G27" s="140"/>
      <c r="H27" s="140"/>
      <c r="I27" s="120"/>
      <c r="J27" s="120"/>
      <c r="K27" s="120"/>
      <c r="L27" s="120"/>
      <c r="M27" s="120"/>
      <c r="N27" s="120"/>
      <c r="O27" s="120"/>
      <c r="Q27" s="120"/>
      <c r="R27" s="120"/>
      <c r="S27" s="120"/>
      <c r="T27" s="120"/>
      <c r="U27" s="120"/>
      <c r="V27" s="120"/>
      <c r="W27" s="120"/>
      <c r="X27" s="120"/>
      <c r="Y27" s="120"/>
    </row>
    <row r="28" spans="1:25" x14ac:dyDescent="0.35">
      <c r="A28" s="120"/>
      <c r="B28" s="148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</row>
    <row r="29" spans="1:25" ht="15" customHeight="1" x14ac:dyDescent="0.35">
      <c r="A29" s="2"/>
      <c r="B29" s="435"/>
      <c r="C29" s="435"/>
      <c r="D29" s="435"/>
      <c r="E29" s="435"/>
      <c r="F29" s="435"/>
      <c r="G29" s="435"/>
      <c r="H29" s="435"/>
      <c r="I29" s="435"/>
      <c r="J29" s="435"/>
      <c r="K29" s="435"/>
      <c r="L29" s="435"/>
      <c r="M29" s="435"/>
      <c r="N29" s="435"/>
      <c r="O29" s="435"/>
      <c r="P29" s="435"/>
      <c r="Q29" s="435"/>
      <c r="R29" s="120"/>
      <c r="S29" s="120"/>
      <c r="T29" s="120"/>
      <c r="U29" s="120"/>
      <c r="V29" s="120"/>
      <c r="W29" s="120"/>
      <c r="X29" s="120"/>
      <c r="Y29" s="120"/>
    </row>
    <row r="30" spans="1:25" ht="15" customHeight="1" x14ac:dyDescent="0.35">
      <c r="A30" s="152" t="s">
        <v>218</v>
      </c>
      <c r="B30" s="169"/>
      <c r="C30" s="140"/>
      <c r="D30" s="140"/>
      <c r="E30" s="140"/>
      <c r="F30" s="140"/>
      <c r="G30" s="366" t="s">
        <v>190</v>
      </c>
      <c r="H30" s="140"/>
      <c r="I30" s="120"/>
      <c r="J30" s="120"/>
      <c r="K30" s="120"/>
      <c r="L30" s="120"/>
      <c r="M30" s="120"/>
      <c r="N30" s="120"/>
      <c r="O30" s="120"/>
      <c r="P30" s="56"/>
      <c r="Q30" s="56"/>
      <c r="R30" s="120"/>
      <c r="S30" s="120"/>
      <c r="T30" s="120"/>
      <c r="U30" s="120"/>
      <c r="V30" s="120"/>
      <c r="W30" s="120"/>
      <c r="X30" s="120"/>
      <c r="Y30" s="120"/>
    </row>
    <row r="31" spans="1:25" x14ac:dyDescent="0.35">
      <c r="A31" s="215" t="s">
        <v>175</v>
      </c>
      <c r="B31" s="216" t="s">
        <v>2</v>
      </c>
      <c r="C31" s="216" t="s">
        <v>3</v>
      </c>
      <c r="D31" s="216" t="s">
        <v>4</v>
      </c>
      <c r="E31" s="216" t="s">
        <v>5</v>
      </c>
      <c r="F31" s="216" t="s">
        <v>143</v>
      </c>
      <c r="G31" s="217" t="s">
        <v>144</v>
      </c>
      <c r="H31" s="140"/>
      <c r="I31" s="120"/>
      <c r="J31" s="120"/>
      <c r="K31" s="120"/>
      <c r="L31" s="120"/>
      <c r="M31" s="120"/>
      <c r="N31" s="120"/>
      <c r="O31" s="120"/>
      <c r="Q31" s="120"/>
      <c r="R31" s="120"/>
      <c r="S31" s="120"/>
      <c r="T31" s="120"/>
      <c r="U31" s="120"/>
      <c r="V31" s="120"/>
      <c r="W31" s="120"/>
      <c r="X31" s="120"/>
      <c r="Y31" s="120"/>
    </row>
    <row r="32" spans="1:25" x14ac:dyDescent="0.35">
      <c r="A32" s="403" t="s">
        <v>173</v>
      </c>
      <c r="B32" s="404">
        <f>SUM(B33:B37)</f>
        <v>47011279.100999996</v>
      </c>
      <c r="C32" s="404">
        <f>SUM(C33:C37)</f>
        <v>12808794.024999999</v>
      </c>
      <c r="D32" s="404">
        <f t="shared" ref="D32:G32" si="4">SUM(D33:D37)</f>
        <v>30930247.18</v>
      </c>
      <c r="E32" s="404">
        <f t="shared" si="4"/>
        <v>26915.123999999993</v>
      </c>
      <c r="F32" s="404">
        <f t="shared" si="4"/>
        <v>226838.59799999997</v>
      </c>
      <c r="G32" s="405">
        <f t="shared" si="4"/>
        <v>3018484.1740000001</v>
      </c>
      <c r="H32" s="140"/>
      <c r="I32" s="120"/>
      <c r="J32" s="120"/>
      <c r="K32" s="120"/>
      <c r="L32" s="120"/>
      <c r="M32" s="120"/>
      <c r="N32" s="120"/>
      <c r="O32" s="120"/>
    </row>
    <row r="33" spans="1:22" x14ac:dyDescent="0.35">
      <c r="A33" s="406" t="s">
        <v>84</v>
      </c>
      <c r="B33" s="245">
        <f>C33+D33+E33+F33+G33</f>
        <v>21110695.513</v>
      </c>
      <c r="C33" s="407">
        <v>18021.170999999998</v>
      </c>
      <c r="D33" s="407">
        <v>19480188.035999998</v>
      </c>
      <c r="E33" s="407">
        <v>0.12000000000000001</v>
      </c>
      <c r="F33" s="407">
        <v>0</v>
      </c>
      <c r="G33" s="408">
        <v>1612486.1860000002</v>
      </c>
      <c r="H33" s="140"/>
      <c r="I33" s="120"/>
      <c r="J33" s="120"/>
      <c r="K33" s="120"/>
      <c r="L33" s="120"/>
      <c r="M33" s="120"/>
      <c r="N33" s="120"/>
      <c r="O33" s="120"/>
    </row>
    <row r="34" spans="1:22" x14ac:dyDescent="0.35">
      <c r="A34" s="406" t="s">
        <v>83</v>
      </c>
      <c r="B34" s="245">
        <f t="shared" ref="B34:B37" si="5">C34+D34+E34+F34+G34</f>
        <v>10263347.454000002</v>
      </c>
      <c r="C34" s="407">
        <v>3915795.3979999996</v>
      </c>
      <c r="D34" s="407">
        <v>5599242.711000002</v>
      </c>
      <c r="E34" s="407">
        <v>21082.805</v>
      </c>
      <c r="F34" s="407">
        <v>2314.6849999999999</v>
      </c>
      <c r="G34" s="408">
        <v>724911.85499999986</v>
      </c>
      <c r="H34" s="140"/>
      <c r="I34" s="120"/>
      <c r="J34" s="120"/>
      <c r="K34" s="120"/>
      <c r="L34" s="120"/>
      <c r="M34" s="120"/>
      <c r="N34" s="120"/>
      <c r="O34" s="120"/>
    </row>
    <row r="35" spans="1:22" x14ac:dyDescent="0.35">
      <c r="A35" s="406" t="s">
        <v>90</v>
      </c>
      <c r="B35" s="245">
        <f t="shared" si="5"/>
        <v>6470960.6950000003</v>
      </c>
      <c r="C35" s="407">
        <v>3530288.7579999999</v>
      </c>
      <c r="D35" s="407">
        <v>2685038.3319999999</v>
      </c>
      <c r="E35" s="407">
        <v>3397.8649999999961</v>
      </c>
      <c r="F35" s="407">
        <v>11658.002</v>
      </c>
      <c r="G35" s="408">
        <v>240577.73800000001</v>
      </c>
      <c r="H35" s="140"/>
      <c r="I35" s="120"/>
      <c r="J35" s="120"/>
      <c r="K35" s="120"/>
      <c r="L35" s="120"/>
      <c r="M35" s="120"/>
      <c r="N35" s="120"/>
      <c r="O35" s="120"/>
    </row>
    <row r="36" spans="1:22" x14ac:dyDescent="0.35">
      <c r="A36" s="406" t="s">
        <v>86</v>
      </c>
      <c r="B36" s="245">
        <f t="shared" si="5"/>
        <v>5062263.1030000001</v>
      </c>
      <c r="C36" s="407">
        <v>3500038.4709999994</v>
      </c>
      <c r="D36" s="407">
        <v>1276947.0630000005</v>
      </c>
      <c r="E36" s="407">
        <v>535.80799999999999</v>
      </c>
      <c r="F36" s="407">
        <v>2517.8150000000005</v>
      </c>
      <c r="G36" s="408">
        <v>282223.946</v>
      </c>
      <c r="H36" s="140"/>
      <c r="I36" s="120"/>
      <c r="J36" s="120"/>
      <c r="K36" s="120"/>
      <c r="L36" s="120"/>
      <c r="M36" s="120"/>
      <c r="N36" s="120"/>
      <c r="O36" s="120"/>
    </row>
    <row r="37" spans="1:22" x14ac:dyDescent="0.35">
      <c r="A37" s="409" t="s">
        <v>92</v>
      </c>
      <c r="B37" s="246">
        <f t="shared" si="5"/>
        <v>4104012.3359999987</v>
      </c>
      <c r="C37" s="410">
        <v>1844650.2269999995</v>
      </c>
      <c r="D37" s="410">
        <v>1888831.037999999</v>
      </c>
      <c r="E37" s="410">
        <v>1898.5259999999982</v>
      </c>
      <c r="F37" s="410">
        <v>210348.09599999996</v>
      </c>
      <c r="G37" s="411">
        <v>158284.44900000005</v>
      </c>
      <c r="H37" s="140"/>
      <c r="I37" s="120"/>
      <c r="J37" s="120"/>
      <c r="K37" s="120"/>
      <c r="L37" s="120"/>
      <c r="M37" s="120"/>
      <c r="N37" s="120"/>
      <c r="O37" s="120"/>
    </row>
    <row r="38" spans="1:22" x14ac:dyDescent="0.35">
      <c r="A38" s="1"/>
      <c r="B38" s="1"/>
      <c r="C38" s="1"/>
      <c r="D38" s="1"/>
      <c r="E38" s="1"/>
      <c r="F38" s="1"/>
      <c r="G38" s="1"/>
      <c r="H38" s="140"/>
      <c r="M38" s="13"/>
      <c r="V38" s="13"/>
    </row>
    <row r="39" spans="1:22" x14ac:dyDescent="0.35">
      <c r="A39" s="152" t="s">
        <v>219</v>
      </c>
      <c r="B39" s="11"/>
      <c r="C39" s="11"/>
      <c r="D39" s="11"/>
      <c r="E39" s="11"/>
      <c r="F39" s="11"/>
      <c r="G39" s="170" t="s">
        <v>191</v>
      </c>
      <c r="H39" s="140"/>
      <c r="M39" s="13"/>
      <c r="V39" s="13"/>
    </row>
    <row r="40" spans="1:22" x14ac:dyDescent="0.35">
      <c r="A40" s="215" t="s">
        <v>175</v>
      </c>
      <c r="B40" s="216" t="s">
        <v>2</v>
      </c>
      <c r="C40" s="216" t="s">
        <v>3</v>
      </c>
      <c r="D40" s="216" t="s">
        <v>4</v>
      </c>
      <c r="E40" s="216" t="s">
        <v>5</v>
      </c>
      <c r="F40" s="216" t="s">
        <v>143</v>
      </c>
      <c r="G40" s="217" t="s">
        <v>144</v>
      </c>
      <c r="H40" s="140"/>
      <c r="M40" s="13"/>
      <c r="V40" s="13"/>
    </row>
    <row r="41" spans="1:22" x14ac:dyDescent="0.35">
      <c r="A41" s="403" t="s">
        <v>173</v>
      </c>
      <c r="B41" s="404">
        <f>SUM(B42:B46)</f>
        <v>52671987.373999998</v>
      </c>
      <c r="C41" s="404">
        <f t="shared" ref="C41:F41" si="6">SUM(C42:C46)</f>
        <v>32676197.787</v>
      </c>
      <c r="D41" s="404">
        <f t="shared" si="6"/>
        <v>13636988.346999999</v>
      </c>
      <c r="E41" s="404">
        <f t="shared" si="6"/>
        <v>2418880.131000001</v>
      </c>
      <c r="F41" s="404">
        <f t="shared" si="6"/>
        <v>152229.92700000003</v>
      </c>
      <c r="G41" s="405">
        <f>SUM(G42:G46)</f>
        <v>3787691.182</v>
      </c>
      <c r="H41" s="140"/>
      <c r="M41" s="13"/>
      <c r="V41" s="13"/>
    </row>
    <row r="42" spans="1:22" x14ac:dyDescent="0.35">
      <c r="A42" s="406" t="s">
        <v>93</v>
      </c>
      <c r="B42" s="245">
        <f>C42+D42+E42+F42+G42</f>
        <v>14229758.357000003</v>
      </c>
      <c r="C42" s="412">
        <v>10553962.872000001</v>
      </c>
      <c r="D42" s="412">
        <v>1195948.102</v>
      </c>
      <c r="E42" s="412">
        <v>1577655.7770000002</v>
      </c>
      <c r="F42" s="412">
        <v>28716.277000000009</v>
      </c>
      <c r="G42" s="413">
        <v>873475.32900000003</v>
      </c>
      <c r="H42" s="140"/>
      <c r="M42" s="13"/>
      <c r="V42" s="13"/>
    </row>
    <row r="43" spans="1:22" x14ac:dyDescent="0.35">
      <c r="A43" s="406" t="s">
        <v>90</v>
      </c>
      <c r="B43" s="245">
        <f t="shared" ref="B43:B46" si="7">C43+D43+E43+F43+G43</f>
        <v>12532086.296</v>
      </c>
      <c r="C43" s="412">
        <v>9520843.1109999996</v>
      </c>
      <c r="D43" s="412">
        <v>2195009.4899999998</v>
      </c>
      <c r="E43" s="412">
        <v>265272.02600000025</v>
      </c>
      <c r="F43" s="412">
        <v>17792.949000000001</v>
      </c>
      <c r="G43" s="413">
        <v>533168.72</v>
      </c>
      <c r="H43" s="140"/>
    </row>
    <row r="44" spans="1:22" x14ac:dyDescent="0.35">
      <c r="A44" s="406" t="s">
        <v>94</v>
      </c>
      <c r="B44" s="245">
        <f t="shared" si="7"/>
        <v>11174304.702</v>
      </c>
      <c r="C44" s="412">
        <v>6673650.8159999996</v>
      </c>
      <c r="D44" s="412">
        <v>2296963.5120000001</v>
      </c>
      <c r="E44" s="412">
        <v>567018.73600000015</v>
      </c>
      <c r="F44" s="412">
        <v>98427.618000000002</v>
      </c>
      <c r="G44" s="413">
        <v>1538244.02</v>
      </c>
      <c r="H44" s="140"/>
    </row>
    <row r="45" spans="1:22" x14ac:dyDescent="0.35">
      <c r="A45" s="406" t="s">
        <v>86</v>
      </c>
      <c r="B45" s="245">
        <f t="shared" si="7"/>
        <v>7578103.402999999</v>
      </c>
      <c r="C45" s="412">
        <v>5923971.2119999994</v>
      </c>
      <c r="D45" s="412">
        <v>1309219.5960000001</v>
      </c>
      <c r="E45" s="412">
        <v>8932.9489999999969</v>
      </c>
      <c r="F45" s="412">
        <v>7293.0830000000014</v>
      </c>
      <c r="G45" s="413">
        <v>328686.56299999991</v>
      </c>
      <c r="H45" s="140"/>
    </row>
    <row r="46" spans="1:22" x14ac:dyDescent="0.35">
      <c r="A46" s="414" t="s">
        <v>84</v>
      </c>
      <c r="B46" s="246">
        <f t="shared" si="7"/>
        <v>7157734.6159999995</v>
      </c>
      <c r="C46" s="415">
        <v>3769.7759999999994</v>
      </c>
      <c r="D46" s="415">
        <v>6639847.6469999999</v>
      </c>
      <c r="E46" s="415">
        <v>0.64300000000000002</v>
      </c>
      <c r="F46" s="415">
        <v>0</v>
      </c>
      <c r="G46" s="416">
        <v>514116.55</v>
      </c>
      <c r="H46" s="140"/>
    </row>
    <row r="47" spans="1:22" x14ac:dyDescent="0.35">
      <c r="B47" s="13"/>
      <c r="C47" s="13"/>
      <c r="D47" s="13"/>
      <c r="E47" s="13"/>
      <c r="F47" s="13"/>
      <c r="G47" s="13"/>
      <c r="H47" s="140"/>
    </row>
    <row r="48" spans="1:22" x14ac:dyDescent="0.35">
      <c r="B48" s="13"/>
      <c r="C48" s="13"/>
      <c r="D48" s="13"/>
      <c r="E48" s="13"/>
      <c r="F48" s="13"/>
      <c r="G48" s="13"/>
      <c r="H48" s="140"/>
    </row>
  </sheetData>
  <mergeCells count="8">
    <mergeCell ref="A3:A5"/>
    <mergeCell ref="B3:M3"/>
    <mergeCell ref="B4:C4"/>
    <mergeCell ref="D4:E4"/>
    <mergeCell ref="F4:G4"/>
    <mergeCell ref="H4:I4"/>
    <mergeCell ref="J4:K4"/>
    <mergeCell ref="L4:M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7"/>
  <sheetViews>
    <sheetView tabSelected="1" zoomScaleNormal="100" workbookViewId="0">
      <selection activeCell="B27" sqref="B27"/>
    </sheetView>
  </sheetViews>
  <sheetFormatPr defaultRowHeight="14.5" x14ac:dyDescent="0.35"/>
  <cols>
    <col min="1" max="1" width="38.453125" customWidth="1"/>
    <col min="2" max="7" width="12.453125" bestFit="1" customWidth="1"/>
    <col min="8" max="9" width="11.453125" bestFit="1" customWidth="1"/>
    <col min="10" max="11" width="9.81640625" bestFit="1" customWidth="1"/>
    <col min="12" max="12" width="8.81640625" bestFit="1" customWidth="1"/>
    <col min="13" max="13" width="9.81640625" bestFit="1" customWidth="1"/>
    <col min="14" max="17" width="11.453125" bestFit="1" customWidth="1"/>
  </cols>
  <sheetData>
    <row r="1" spans="1:18" ht="14.15" customHeight="1" x14ac:dyDescent="0.35">
      <c r="A1" s="152" t="s">
        <v>208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8" ht="14.15" customHeight="1" x14ac:dyDescent="0.35">
      <c r="A2" s="648"/>
      <c r="B2" s="648"/>
      <c r="C2" s="648"/>
      <c r="D2" s="648"/>
      <c r="E2" s="648"/>
      <c r="F2" s="648"/>
      <c r="G2" s="648"/>
      <c r="H2" s="648"/>
      <c r="I2" s="648"/>
      <c r="J2" s="648"/>
      <c r="K2" s="648"/>
      <c r="L2" s="648"/>
      <c r="M2" s="648"/>
    </row>
    <row r="3" spans="1:18" ht="14.15" customHeight="1" x14ac:dyDescent="0.35">
      <c r="A3" s="608" t="s">
        <v>175</v>
      </c>
      <c r="B3" s="649" t="s">
        <v>1</v>
      </c>
      <c r="C3" s="649"/>
      <c r="D3" s="649"/>
      <c r="E3" s="649"/>
      <c r="F3" s="649"/>
      <c r="G3" s="649"/>
      <c r="H3" s="649"/>
      <c r="I3" s="649"/>
      <c r="J3" s="649"/>
      <c r="K3" s="649"/>
      <c r="L3" s="649"/>
      <c r="M3" s="650"/>
    </row>
    <row r="4" spans="1:18" ht="14.15" customHeight="1" x14ac:dyDescent="0.35">
      <c r="A4" s="609"/>
      <c r="B4" s="614" t="s">
        <v>2</v>
      </c>
      <c r="C4" s="614"/>
      <c r="D4" s="614" t="s">
        <v>3</v>
      </c>
      <c r="E4" s="614"/>
      <c r="F4" s="614" t="s">
        <v>4</v>
      </c>
      <c r="G4" s="614"/>
      <c r="H4" s="614" t="s">
        <v>5</v>
      </c>
      <c r="I4" s="614"/>
      <c r="J4" s="614" t="s">
        <v>143</v>
      </c>
      <c r="K4" s="614"/>
      <c r="L4" s="614" t="s">
        <v>8</v>
      </c>
      <c r="M4" s="615"/>
    </row>
    <row r="5" spans="1:18" ht="14.15" customHeight="1" x14ac:dyDescent="0.35">
      <c r="A5" s="609"/>
      <c r="B5" s="195" t="s">
        <v>6</v>
      </c>
      <c r="C5" s="196" t="s">
        <v>174</v>
      </c>
      <c r="D5" s="195" t="s">
        <v>6</v>
      </c>
      <c r="E5" s="196" t="s">
        <v>174</v>
      </c>
      <c r="F5" s="195" t="s">
        <v>6</v>
      </c>
      <c r="G5" s="196" t="s">
        <v>174</v>
      </c>
      <c r="H5" s="195" t="s">
        <v>6</v>
      </c>
      <c r="I5" s="196" t="s">
        <v>174</v>
      </c>
      <c r="J5" s="195" t="s">
        <v>6</v>
      </c>
      <c r="K5" s="196" t="s">
        <v>174</v>
      </c>
      <c r="L5" s="195" t="s">
        <v>6</v>
      </c>
      <c r="M5" s="197" t="s">
        <v>174</v>
      </c>
    </row>
    <row r="6" spans="1:18" ht="14.15" customHeight="1" x14ac:dyDescent="0.35">
      <c r="A6" s="175" t="s">
        <v>83</v>
      </c>
      <c r="B6" s="198">
        <f>D6+F6+H6+J6+L6</f>
        <v>1989302.3270000003</v>
      </c>
      <c r="C6" s="198">
        <f>E6+G6+I6+K6+M6</f>
        <v>1578852.0260000001</v>
      </c>
      <c r="D6" s="199">
        <v>1443502.8000000003</v>
      </c>
      <c r="E6" s="199">
        <v>1190712.2770000002</v>
      </c>
      <c r="F6" s="199">
        <v>254759.82300000012</v>
      </c>
      <c r="G6" s="199">
        <v>227519.13500000001</v>
      </c>
      <c r="H6" s="199">
        <v>4044.346</v>
      </c>
      <c r="I6" s="199">
        <v>36158.629999999997</v>
      </c>
      <c r="J6" s="199">
        <v>80971.22</v>
      </c>
      <c r="K6" s="199">
        <v>18393.927</v>
      </c>
      <c r="L6" s="199">
        <v>206024.13799999998</v>
      </c>
      <c r="M6" s="200">
        <v>106068.05700000002</v>
      </c>
      <c r="O6" s="13"/>
      <c r="P6" s="13"/>
      <c r="Q6" s="56"/>
      <c r="R6" s="56"/>
    </row>
    <row r="7" spans="1:18" ht="14.15" customHeight="1" x14ac:dyDescent="0.35">
      <c r="A7" s="175" t="s">
        <v>84</v>
      </c>
      <c r="B7" s="198">
        <f t="shared" ref="B7:C25" si="0">D7+F7+H7+J7+L7</f>
        <v>12141.427999999998</v>
      </c>
      <c r="C7" s="198">
        <f t="shared" si="0"/>
        <v>2283.453</v>
      </c>
      <c r="D7" s="199">
        <v>5787.3709999999983</v>
      </c>
      <c r="E7" s="199">
        <v>910.76</v>
      </c>
      <c r="F7" s="199">
        <v>3221.6439999999998</v>
      </c>
      <c r="G7" s="199">
        <v>501.32999999999993</v>
      </c>
      <c r="H7" s="199">
        <v>0.98199999999999998</v>
      </c>
      <c r="I7" s="199">
        <v>0.115</v>
      </c>
      <c r="J7" s="199">
        <v>0</v>
      </c>
      <c r="K7" s="199">
        <v>0</v>
      </c>
      <c r="L7" s="199">
        <v>3131.431</v>
      </c>
      <c r="M7" s="200">
        <v>871.24799999999993</v>
      </c>
      <c r="O7" s="13"/>
      <c r="P7" s="13"/>
      <c r="Q7" s="56"/>
      <c r="R7" s="56"/>
    </row>
    <row r="8" spans="1:18" ht="14.15" customHeight="1" x14ac:dyDescent="0.35">
      <c r="A8" s="175" t="s">
        <v>85</v>
      </c>
      <c r="B8" s="198">
        <f t="shared" si="0"/>
        <v>3369389.6749999998</v>
      </c>
      <c r="C8" s="198">
        <f t="shared" si="0"/>
        <v>691862.14599999995</v>
      </c>
      <c r="D8" s="199">
        <v>998039.55899999978</v>
      </c>
      <c r="E8" s="199">
        <v>186540.74599999998</v>
      </c>
      <c r="F8" s="199">
        <v>2111743.6630000002</v>
      </c>
      <c r="G8" s="199">
        <v>492376.95399999997</v>
      </c>
      <c r="H8" s="199">
        <v>94.082000000000022</v>
      </c>
      <c r="I8" s="199">
        <v>184.23099999999999</v>
      </c>
      <c r="J8" s="199">
        <v>538.4649999999998</v>
      </c>
      <c r="K8" s="199">
        <v>103.57599999999999</v>
      </c>
      <c r="L8" s="199">
        <v>258973.9060000001</v>
      </c>
      <c r="M8" s="200">
        <v>12656.638999999996</v>
      </c>
      <c r="O8" s="13"/>
      <c r="P8" s="13"/>
      <c r="Q8" s="56"/>
      <c r="R8" s="56"/>
    </row>
    <row r="9" spans="1:18" ht="14.15" customHeight="1" x14ac:dyDescent="0.35">
      <c r="A9" s="175" t="s">
        <v>86</v>
      </c>
      <c r="B9" s="198">
        <f t="shared" si="0"/>
        <v>3603117.9670000002</v>
      </c>
      <c r="C9" s="198">
        <f t="shared" si="0"/>
        <v>5600610.8010000009</v>
      </c>
      <c r="D9" s="199">
        <v>2074315.0570000003</v>
      </c>
      <c r="E9" s="199">
        <v>3447933.0610000002</v>
      </c>
      <c r="F9" s="199">
        <v>1319232.7399999998</v>
      </c>
      <c r="G9" s="199">
        <v>1908265.1850000001</v>
      </c>
      <c r="H9" s="199">
        <v>9448.4560000000001</v>
      </c>
      <c r="I9" s="199">
        <v>67391.609000000026</v>
      </c>
      <c r="J9" s="199">
        <v>1360.9600000000003</v>
      </c>
      <c r="K9" s="199">
        <v>2403.3589999999999</v>
      </c>
      <c r="L9" s="199">
        <v>198760.75399999999</v>
      </c>
      <c r="M9" s="200">
        <v>174617.587</v>
      </c>
      <c r="O9" s="13"/>
      <c r="P9" s="13"/>
      <c r="Q9" s="56"/>
      <c r="R9" s="56"/>
    </row>
    <row r="10" spans="1:18" ht="14.15" customHeight="1" x14ac:dyDescent="0.35">
      <c r="A10" s="175" t="s">
        <v>87</v>
      </c>
      <c r="B10" s="198">
        <f t="shared" si="0"/>
        <v>533770.69000000029</v>
      </c>
      <c r="C10" s="198">
        <f t="shared" si="0"/>
        <v>7367519.0850000028</v>
      </c>
      <c r="D10" s="199">
        <v>393032.54700000025</v>
      </c>
      <c r="E10" s="199">
        <v>6071348.7050000038</v>
      </c>
      <c r="F10" s="199">
        <v>110825.61800000009</v>
      </c>
      <c r="G10" s="199">
        <v>789078.01999999932</v>
      </c>
      <c r="H10" s="199">
        <v>7226.9169999999858</v>
      </c>
      <c r="I10" s="199">
        <v>352820.76999999984</v>
      </c>
      <c r="J10" s="199">
        <v>1511.2569999999996</v>
      </c>
      <c r="K10" s="199">
        <v>10535.464</v>
      </c>
      <c r="L10" s="199">
        <v>21174.350999999999</v>
      </c>
      <c r="M10" s="200">
        <v>143736.12599999999</v>
      </c>
      <c r="O10" s="13"/>
      <c r="P10" s="13"/>
      <c r="Q10" s="56"/>
      <c r="R10" s="56"/>
    </row>
    <row r="11" spans="1:18" ht="14.15" customHeight="1" x14ac:dyDescent="0.35">
      <c r="A11" s="175" t="s">
        <v>88</v>
      </c>
      <c r="B11" s="198">
        <f t="shared" si="0"/>
        <v>5123658.2459999993</v>
      </c>
      <c r="C11" s="198">
        <f t="shared" si="0"/>
        <v>4350361.015999998</v>
      </c>
      <c r="D11" s="199">
        <v>2117533.7949999999</v>
      </c>
      <c r="E11" s="199">
        <v>2032958.8829999985</v>
      </c>
      <c r="F11" s="199">
        <v>2926339.8739999998</v>
      </c>
      <c r="G11" s="199">
        <v>2158188.8640000001</v>
      </c>
      <c r="H11" s="199">
        <v>8283.7240000000002</v>
      </c>
      <c r="I11" s="199">
        <v>91099.556999999942</v>
      </c>
      <c r="J11" s="199">
        <v>3434.645</v>
      </c>
      <c r="K11" s="199">
        <v>2519.4979999999996</v>
      </c>
      <c r="L11" s="199">
        <v>68066.207999999999</v>
      </c>
      <c r="M11" s="200">
        <v>65594.214000000007</v>
      </c>
      <c r="O11" s="13"/>
      <c r="P11" s="13"/>
      <c r="Q11" s="56"/>
      <c r="R11" s="56"/>
    </row>
    <row r="12" spans="1:18" ht="14.15" customHeight="1" x14ac:dyDescent="0.35">
      <c r="A12" s="175" t="s">
        <v>89</v>
      </c>
      <c r="B12" s="198">
        <f t="shared" si="0"/>
        <v>7013140.9270000011</v>
      </c>
      <c r="C12" s="198">
        <f t="shared" si="0"/>
        <v>3538470.9860000005</v>
      </c>
      <c r="D12" s="199">
        <v>301038.489</v>
      </c>
      <c r="E12" s="199">
        <v>171792.67600000006</v>
      </c>
      <c r="F12" s="199">
        <v>5414828.4540000018</v>
      </c>
      <c r="G12" s="199">
        <v>2555938.1780000008</v>
      </c>
      <c r="H12" s="199">
        <v>1292383.442</v>
      </c>
      <c r="I12" s="199">
        <v>807171.03200000001</v>
      </c>
      <c r="J12" s="199">
        <v>0.02</v>
      </c>
      <c r="K12" s="199">
        <v>1.6E-2</v>
      </c>
      <c r="L12" s="199">
        <v>4890.5219999999999</v>
      </c>
      <c r="M12" s="200">
        <v>3569.0839999999998</v>
      </c>
      <c r="O12" s="13"/>
      <c r="P12" s="13"/>
      <c r="Q12" s="56"/>
      <c r="R12" s="56"/>
    </row>
    <row r="13" spans="1:18" ht="14.15" customHeight="1" x14ac:dyDescent="0.35">
      <c r="A13" s="175" t="s">
        <v>90</v>
      </c>
      <c r="B13" s="198">
        <f t="shared" si="0"/>
        <v>4235183.2709999979</v>
      </c>
      <c r="C13" s="198">
        <f t="shared" si="0"/>
        <v>7415023.1560000023</v>
      </c>
      <c r="D13" s="199">
        <v>2495944.1039999989</v>
      </c>
      <c r="E13" s="199">
        <v>4854821.3420000002</v>
      </c>
      <c r="F13" s="199">
        <v>1691630.2879999999</v>
      </c>
      <c r="G13" s="199">
        <v>2153782.3870000015</v>
      </c>
      <c r="H13" s="199">
        <v>6843.117000000002</v>
      </c>
      <c r="I13" s="199">
        <v>329871.44099999982</v>
      </c>
      <c r="J13" s="199">
        <v>2085.7419999999997</v>
      </c>
      <c r="K13" s="199">
        <v>3060.5809999999997</v>
      </c>
      <c r="L13" s="199">
        <v>38680.020000000004</v>
      </c>
      <c r="M13" s="200">
        <v>73487.404999999999</v>
      </c>
      <c r="O13" s="13"/>
      <c r="P13" s="13"/>
      <c r="Q13" s="56"/>
      <c r="R13" s="56"/>
    </row>
    <row r="14" spans="1:18" ht="14.15" customHeight="1" x14ac:dyDescent="0.35">
      <c r="A14" s="175" t="s">
        <v>91</v>
      </c>
      <c r="B14" s="198">
        <f t="shared" si="0"/>
        <v>6238723.0330000008</v>
      </c>
      <c r="C14" s="198">
        <f t="shared" si="0"/>
        <v>1956388.9969999986</v>
      </c>
      <c r="D14" s="199">
        <v>2646382.2030000021</v>
      </c>
      <c r="E14" s="199">
        <v>1278427.4419999993</v>
      </c>
      <c r="F14" s="199">
        <v>3471898.8379999991</v>
      </c>
      <c r="G14" s="199">
        <v>616841.42099999916</v>
      </c>
      <c r="H14" s="199">
        <v>1767.9639999999984</v>
      </c>
      <c r="I14" s="199">
        <v>17926.744999999995</v>
      </c>
      <c r="J14" s="199">
        <v>3183.424</v>
      </c>
      <c r="K14" s="199">
        <v>561.87300000000005</v>
      </c>
      <c r="L14" s="199">
        <v>115490.60399999996</v>
      </c>
      <c r="M14" s="200">
        <v>42631.515999999996</v>
      </c>
      <c r="O14" s="13"/>
      <c r="P14" s="13"/>
      <c r="Q14" s="56"/>
      <c r="R14" s="56"/>
    </row>
    <row r="15" spans="1:18" x14ac:dyDescent="0.35">
      <c r="A15" s="175" t="s">
        <v>92</v>
      </c>
      <c r="B15" s="198">
        <f t="shared" si="0"/>
        <v>3281051.2359999996</v>
      </c>
      <c r="C15" s="198">
        <f t="shared" si="0"/>
        <v>5158539.6689999998</v>
      </c>
      <c r="D15" s="199">
        <v>1765874.6339999996</v>
      </c>
      <c r="E15" s="199">
        <v>3425973.5289999996</v>
      </c>
      <c r="F15" s="199">
        <v>1395481.398</v>
      </c>
      <c r="G15" s="199">
        <v>1276651.5169999995</v>
      </c>
      <c r="H15" s="199">
        <v>3323.853999999998</v>
      </c>
      <c r="I15" s="199">
        <v>267865.35899999976</v>
      </c>
      <c r="J15" s="199">
        <v>65703.544999999998</v>
      </c>
      <c r="K15" s="199">
        <v>46621.673000000003</v>
      </c>
      <c r="L15" s="199">
        <v>50667.804999999993</v>
      </c>
      <c r="M15" s="200">
        <v>141427.59100000001</v>
      </c>
      <c r="O15" s="13"/>
      <c r="P15" s="13"/>
      <c r="Q15" s="56"/>
      <c r="R15" s="56"/>
    </row>
    <row r="16" spans="1:18" x14ac:dyDescent="0.35">
      <c r="A16" s="175" t="s">
        <v>93</v>
      </c>
      <c r="B16" s="198">
        <f t="shared" si="0"/>
        <v>658680.16099999961</v>
      </c>
      <c r="C16" s="198">
        <f t="shared" si="0"/>
        <v>8730548.057</v>
      </c>
      <c r="D16" s="199">
        <v>400628.3179999998</v>
      </c>
      <c r="E16" s="199">
        <v>5923951.6549999984</v>
      </c>
      <c r="F16" s="199">
        <v>226862.58599999986</v>
      </c>
      <c r="G16" s="199">
        <v>1696639.137000001</v>
      </c>
      <c r="H16" s="199">
        <v>8472.3930000000037</v>
      </c>
      <c r="I16" s="199">
        <v>951539.18599999987</v>
      </c>
      <c r="J16" s="199">
        <v>376.73700000000008</v>
      </c>
      <c r="K16" s="199">
        <v>3226.288</v>
      </c>
      <c r="L16" s="199">
        <v>22340.127</v>
      </c>
      <c r="M16" s="200">
        <v>155191.79100000003</v>
      </c>
      <c r="O16" s="13"/>
      <c r="P16" s="13"/>
      <c r="Q16" s="56"/>
      <c r="R16" s="56"/>
    </row>
    <row r="17" spans="1:23" ht="14.15" customHeight="1" x14ac:dyDescent="0.35">
      <c r="A17" s="175" t="s">
        <v>94</v>
      </c>
      <c r="B17" s="198">
        <f t="shared" si="0"/>
        <v>1042786.2569999995</v>
      </c>
      <c r="C17" s="198">
        <f t="shared" si="0"/>
        <v>8573260.4770000018</v>
      </c>
      <c r="D17" s="199">
        <v>581088.24099999922</v>
      </c>
      <c r="E17" s="199">
        <v>4278960.6069999998</v>
      </c>
      <c r="F17" s="199">
        <v>415779.76700000017</v>
      </c>
      <c r="G17" s="199">
        <v>3752310.398</v>
      </c>
      <c r="H17" s="199">
        <v>1027.6519999999998</v>
      </c>
      <c r="I17" s="199">
        <v>60734.156000000017</v>
      </c>
      <c r="J17" s="199">
        <v>27403.736000000001</v>
      </c>
      <c r="K17" s="199">
        <v>335767.93599999993</v>
      </c>
      <c r="L17" s="199">
        <v>17486.860999999997</v>
      </c>
      <c r="M17" s="200">
        <v>145487.38</v>
      </c>
      <c r="O17" s="13"/>
      <c r="P17" s="13"/>
      <c r="Q17" s="56"/>
      <c r="R17" s="56"/>
    </row>
    <row r="18" spans="1:23" ht="14.15" customHeight="1" x14ac:dyDescent="0.35">
      <c r="A18" s="175" t="s">
        <v>95</v>
      </c>
      <c r="B18" s="198">
        <f t="shared" si="0"/>
        <v>414268.68999999989</v>
      </c>
      <c r="C18" s="198">
        <f t="shared" si="0"/>
        <v>2022524.4360000007</v>
      </c>
      <c r="D18" s="199">
        <v>305916.63899999997</v>
      </c>
      <c r="E18" s="199">
        <v>1572987.4330000009</v>
      </c>
      <c r="F18" s="199">
        <v>82659.875999999887</v>
      </c>
      <c r="G18" s="199">
        <v>283481.88399999996</v>
      </c>
      <c r="H18" s="199">
        <v>1080.6619999999991</v>
      </c>
      <c r="I18" s="199">
        <v>54032.584999999999</v>
      </c>
      <c r="J18" s="199">
        <v>1199.8620000000001</v>
      </c>
      <c r="K18" s="199">
        <v>16079.716999999999</v>
      </c>
      <c r="L18" s="199">
        <v>23411.651000000005</v>
      </c>
      <c r="M18" s="200">
        <v>95942.81700000001</v>
      </c>
      <c r="O18" s="13"/>
      <c r="P18" s="13"/>
      <c r="Q18" s="56"/>
      <c r="R18" s="56"/>
    </row>
    <row r="19" spans="1:23" ht="14.15" customHeight="1" x14ac:dyDescent="0.35">
      <c r="A19" s="175" t="s">
        <v>96</v>
      </c>
      <c r="B19" s="198">
        <f t="shared" si="0"/>
        <v>1216469.2910000002</v>
      </c>
      <c r="C19" s="198">
        <f t="shared" si="0"/>
        <v>461859.09099999978</v>
      </c>
      <c r="D19" s="199">
        <v>910667.12800000026</v>
      </c>
      <c r="E19" s="199">
        <v>388043.2579999998</v>
      </c>
      <c r="F19" s="199">
        <v>188699.38499999989</v>
      </c>
      <c r="G19" s="199">
        <v>52017.914999999972</v>
      </c>
      <c r="H19" s="199">
        <v>27.320999999999987</v>
      </c>
      <c r="I19" s="199">
        <v>4602.5690000000004</v>
      </c>
      <c r="J19" s="199">
        <v>57279.966999999997</v>
      </c>
      <c r="K19" s="199">
        <v>4985.0590000000002</v>
      </c>
      <c r="L19" s="199">
        <v>59795.489999999991</v>
      </c>
      <c r="M19" s="200">
        <v>12210.289999999999</v>
      </c>
      <c r="O19" s="13"/>
      <c r="P19" s="13"/>
      <c r="Q19" s="56"/>
      <c r="R19" s="56"/>
    </row>
    <row r="20" spans="1:23" ht="14.15" customHeight="1" x14ac:dyDescent="0.35">
      <c r="A20" s="175" t="s">
        <v>97</v>
      </c>
      <c r="B20" s="198">
        <f t="shared" si="0"/>
        <v>0</v>
      </c>
      <c r="C20" s="198">
        <f t="shared" si="0"/>
        <v>0</v>
      </c>
      <c r="D20" s="199">
        <v>0</v>
      </c>
      <c r="E20" s="199">
        <v>0</v>
      </c>
      <c r="F20" s="199">
        <v>0</v>
      </c>
      <c r="G20" s="199">
        <v>0</v>
      </c>
      <c r="H20" s="199">
        <v>0</v>
      </c>
      <c r="I20" s="199">
        <v>0</v>
      </c>
      <c r="J20" s="199">
        <v>0</v>
      </c>
      <c r="K20" s="199">
        <v>0</v>
      </c>
      <c r="L20" s="199">
        <v>0</v>
      </c>
      <c r="M20" s="200">
        <v>0</v>
      </c>
      <c r="O20" s="13"/>
      <c r="P20" s="13"/>
      <c r="Q20" s="56"/>
      <c r="R20" s="56"/>
    </row>
    <row r="21" spans="1:23" ht="14.15" customHeight="1" x14ac:dyDescent="0.35">
      <c r="A21" s="175" t="s">
        <v>98</v>
      </c>
      <c r="B21" s="198">
        <f t="shared" si="0"/>
        <v>0</v>
      </c>
      <c r="C21" s="198">
        <f t="shared" si="0"/>
        <v>0</v>
      </c>
      <c r="D21" s="199">
        <v>0</v>
      </c>
      <c r="E21" s="199">
        <v>0</v>
      </c>
      <c r="F21" s="199">
        <v>0</v>
      </c>
      <c r="G21" s="199">
        <v>0</v>
      </c>
      <c r="H21" s="199">
        <v>0</v>
      </c>
      <c r="I21" s="199">
        <v>0</v>
      </c>
      <c r="J21" s="199">
        <v>0</v>
      </c>
      <c r="K21" s="199">
        <v>0</v>
      </c>
      <c r="L21" s="199">
        <v>0</v>
      </c>
      <c r="M21" s="200">
        <v>0</v>
      </c>
      <c r="O21" s="13"/>
      <c r="P21" s="13"/>
      <c r="Q21" s="56"/>
      <c r="R21" s="56"/>
    </row>
    <row r="22" spans="1:23" ht="14.15" customHeight="1" x14ac:dyDescent="0.35">
      <c r="A22" s="175" t="s">
        <v>99</v>
      </c>
      <c r="B22" s="198">
        <f t="shared" si="0"/>
        <v>262.35199999999998</v>
      </c>
      <c r="C22" s="198">
        <f t="shared" si="0"/>
        <v>4104.3789999999999</v>
      </c>
      <c r="D22" s="199">
        <v>37.189</v>
      </c>
      <c r="E22" s="199">
        <v>1295.0349999999999</v>
      </c>
      <c r="F22" s="199">
        <v>88.152999999999977</v>
      </c>
      <c r="G22" s="199">
        <v>447.65000000000003</v>
      </c>
      <c r="H22" s="199">
        <v>14.395000000000001</v>
      </c>
      <c r="I22" s="199">
        <v>668.63300000000004</v>
      </c>
      <c r="J22" s="199">
        <v>0</v>
      </c>
      <c r="K22" s="199">
        <v>0</v>
      </c>
      <c r="L22" s="199">
        <v>122.61499999999999</v>
      </c>
      <c r="M22" s="200">
        <v>1693.0609999999999</v>
      </c>
      <c r="O22" s="13"/>
      <c r="P22" s="13"/>
      <c r="Q22" s="56"/>
      <c r="R22" s="56"/>
    </row>
    <row r="23" spans="1:23" ht="22.5" customHeight="1" x14ac:dyDescent="0.35">
      <c r="A23" s="175" t="s">
        <v>100</v>
      </c>
      <c r="B23" s="198">
        <f t="shared" si="0"/>
        <v>0</v>
      </c>
      <c r="C23" s="198">
        <f t="shared" si="0"/>
        <v>0</v>
      </c>
      <c r="D23" s="199">
        <v>0</v>
      </c>
      <c r="E23" s="199">
        <v>0</v>
      </c>
      <c r="F23" s="199">
        <v>0</v>
      </c>
      <c r="G23" s="199">
        <v>0</v>
      </c>
      <c r="H23" s="199">
        <v>0</v>
      </c>
      <c r="I23" s="199">
        <v>0</v>
      </c>
      <c r="J23" s="199">
        <v>0</v>
      </c>
      <c r="K23" s="199">
        <v>0</v>
      </c>
      <c r="L23" s="199">
        <v>0</v>
      </c>
      <c r="M23" s="200">
        <v>0</v>
      </c>
      <c r="O23" s="13"/>
      <c r="P23" s="13"/>
      <c r="Q23" s="56"/>
      <c r="R23" s="56"/>
    </row>
    <row r="24" spans="1:23" ht="14.15" customHeight="1" x14ac:dyDescent="0.35">
      <c r="A24" s="175" t="s">
        <v>101</v>
      </c>
      <c r="B24" s="198">
        <f t="shared" si="0"/>
        <v>70344.631000000023</v>
      </c>
      <c r="C24" s="198">
        <f t="shared" si="0"/>
        <v>38531.599000000009</v>
      </c>
      <c r="D24" s="199">
        <v>124.33199999999998</v>
      </c>
      <c r="E24" s="199">
        <v>3124.4349999999995</v>
      </c>
      <c r="F24" s="199">
        <v>37168.839000000007</v>
      </c>
      <c r="G24" s="199">
        <v>23510.178000000007</v>
      </c>
      <c r="H24" s="199">
        <v>1022.6310000000001</v>
      </c>
      <c r="I24" s="199">
        <v>5496.5500000000011</v>
      </c>
      <c r="J24" s="199">
        <v>3.4000000000000002E-2</v>
      </c>
      <c r="K24" s="199">
        <v>0.28599999999999998</v>
      </c>
      <c r="L24" s="199">
        <v>32028.795000000006</v>
      </c>
      <c r="M24" s="200">
        <v>6400.15</v>
      </c>
      <c r="O24" s="13"/>
      <c r="P24" s="13"/>
      <c r="Q24" s="56"/>
      <c r="R24" s="56"/>
    </row>
    <row r="25" spans="1:23" ht="14.15" customHeight="1" x14ac:dyDescent="0.35">
      <c r="A25" s="175" t="s">
        <v>102</v>
      </c>
      <c r="B25" s="198">
        <f t="shared" si="0"/>
        <v>0</v>
      </c>
      <c r="C25" s="198">
        <f t="shared" si="0"/>
        <v>315777.13</v>
      </c>
      <c r="D25" s="199">
        <v>0</v>
      </c>
      <c r="E25" s="199">
        <v>0</v>
      </c>
      <c r="F25" s="199">
        <v>0</v>
      </c>
      <c r="G25" s="199">
        <v>0</v>
      </c>
      <c r="H25" s="199">
        <v>0</v>
      </c>
      <c r="I25" s="199">
        <v>0</v>
      </c>
      <c r="J25" s="199">
        <v>0</v>
      </c>
      <c r="K25" s="199">
        <v>0</v>
      </c>
      <c r="L25" s="199">
        <v>0</v>
      </c>
      <c r="M25" s="200">
        <v>315777.13</v>
      </c>
      <c r="O25" s="13"/>
      <c r="P25" s="13"/>
      <c r="Q25" s="56"/>
      <c r="R25" s="56"/>
    </row>
    <row r="26" spans="1:23" ht="14.15" customHeight="1" x14ac:dyDescent="0.35">
      <c r="A26" s="220"/>
      <c r="B26" s="203">
        <f>SUM(B6:B25)</f>
        <v>38802290.181999989</v>
      </c>
      <c r="C26" s="203">
        <f t="shared" ref="C26:M26" si="1">SUM(C6:C25)</f>
        <v>57806516.504000008</v>
      </c>
      <c r="D26" s="203">
        <f t="shared" si="1"/>
        <v>16439912.405999999</v>
      </c>
      <c r="E26" s="203">
        <f t="shared" si="1"/>
        <v>34829781.843999997</v>
      </c>
      <c r="F26" s="203">
        <f t="shared" si="1"/>
        <v>19651220.946000006</v>
      </c>
      <c r="G26" s="203">
        <f t="shared" si="1"/>
        <v>17987550.152999997</v>
      </c>
      <c r="H26" s="203">
        <f t="shared" si="1"/>
        <v>1345061.9380000001</v>
      </c>
      <c r="I26" s="203">
        <f t="shared" si="1"/>
        <v>3047563.1679999987</v>
      </c>
      <c r="J26" s="203">
        <f t="shared" si="1"/>
        <v>245049.614</v>
      </c>
      <c r="K26" s="203">
        <f t="shared" si="1"/>
        <v>444259.25299999997</v>
      </c>
      <c r="L26" s="203">
        <f t="shared" si="1"/>
        <v>1121045.2779999999</v>
      </c>
      <c r="M26" s="204">
        <f t="shared" si="1"/>
        <v>1497362.0859999997</v>
      </c>
    </row>
    <row r="28" spans="1:23" x14ac:dyDescent="0.35"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P28" s="69"/>
      <c r="Q28" s="367"/>
      <c r="R28" s="367"/>
      <c r="S28" s="367"/>
      <c r="T28" s="367"/>
      <c r="U28" s="367"/>
      <c r="V28" s="367"/>
      <c r="W28" s="367"/>
    </row>
    <row r="29" spans="1:23" ht="15" customHeight="1" x14ac:dyDescent="0.35"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367"/>
      <c r="S29" s="367"/>
      <c r="T29" s="367"/>
      <c r="U29" s="367"/>
      <c r="V29" s="367"/>
      <c r="W29" s="367"/>
    </row>
    <row r="30" spans="1:23" x14ac:dyDescent="0.35">
      <c r="A30" s="152" t="s">
        <v>216</v>
      </c>
      <c r="E30" s="70"/>
      <c r="F30" s="70"/>
      <c r="G30" s="366" t="s">
        <v>190</v>
      </c>
      <c r="H30" s="70"/>
      <c r="I30" s="70"/>
      <c r="J30" s="70"/>
      <c r="K30" s="70"/>
      <c r="Q30" s="367"/>
      <c r="R30" s="367"/>
      <c r="S30" s="367"/>
      <c r="T30" s="367"/>
      <c r="U30" s="367"/>
      <c r="V30" s="367"/>
      <c r="W30" s="367"/>
    </row>
    <row r="31" spans="1:23" x14ac:dyDescent="0.35">
      <c r="A31" s="215" t="s">
        <v>175</v>
      </c>
      <c r="B31" s="216" t="s">
        <v>2</v>
      </c>
      <c r="C31" s="216" t="s">
        <v>3</v>
      </c>
      <c r="D31" s="216" t="s">
        <v>4</v>
      </c>
      <c r="E31" s="216" t="s">
        <v>5</v>
      </c>
      <c r="F31" s="216" t="s">
        <v>143</v>
      </c>
      <c r="G31" s="217" t="s">
        <v>144</v>
      </c>
      <c r="H31" s="70"/>
      <c r="I31" s="70"/>
      <c r="J31" s="70"/>
      <c r="K31" s="70"/>
      <c r="N31" s="118"/>
      <c r="O31" s="118"/>
      <c r="Q31" s="367"/>
      <c r="R31" s="367"/>
      <c r="S31" s="367"/>
      <c r="T31" s="367"/>
      <c r="U31" s="367"/>
      <c r="V31" s="367"/>
      <c r="W31" s="367"/>
    </row>
    <row r="32" spans="1:23" x14ac:dyDescent="0.35">
      <c r="A32" s="212" t="s">
        <v>173</v>
      </c>
      <c r="B32" s="213">
        <f>SUM(B33:B37)</f>
        <v>26213823.443999998</v>
      </c>
      <c r="C32" s="213">
        <f>SUM(C33:C37)</f>
        <v>9635213.648</v>
      </c>
      <c r="D32" s="213">
        <f t="shared" ref="D32:F32" si="2">SUM(D33:D37)</f>
        <v>14823930.194000002</v>
      </c>
      <c r="E32" s="213">
        <f t="shared" si="2"/>
        <v>1318726.703</v>
      </c>
      <c r="F32" s="213">
        <f t="shared" si="2"/>
        <v>10064.791000000001</v>
      </c>
      <c r="G32" s="214">
        <f>SUM(G33:G37)</f>
        <v>425888.10800000001</v>
      </c>
      <c r="N32" s="118"/>
      <c r="O32" s="118"/>
      <c r="P32" s="118"/>
      <c r="Q32" s="118"/>
      <c r="R32" s="118"/>
      <c r="S32" s="118"/>
      <c r="T32" s="118"/>
      <c r="U32" s="118"/>
    </row>
    <row r="33" spans="1:21" ht="15" customHeight="1" x14ac:dyDescent="0.35">
      <c r="A33" s="175" t="s">
        <v>89</v>
      </c>
      <c r="B33" s="245">
        <f>C33+D33+E33+F33+G33</f>
        <v>7013140.9270000011</v>
      </c>
      <c r="C33" s="221">
        <v>301038.489</v>
      </c>
      <c r="D33" s="221">
        <v>5414828.4540000018</v>
      </c>
      <c r="E33" s="221">
        <v>1292383.442</v>
      </c>
      <c r="F33" s="221">
        <v>0.02</v>
      </c>
      <c r="G33" s="222">
        <v>4890.5219999999999</v>
      </c>
      <c r="N33" s="118"/>
      <c r="O33" s="118"/>
      <c r="P33" s="118"/>
      <c r="Q33" s="118"/>
      <c r="R33" s="118"/>
      <c r="S33" s="118"/>
      <c r="T33" s="118"/>
      <c r="U33" s="118"/>
    </row>
    <row r="34" spans="1:21" x14ac:dyDescent="0.35">
      <c r="A34" s="175" t="s">
        <v>91</v>
      </c>
      <c r="B34" s="245">
        <f t="shared" ref="B34:B36" si="3">C34+D34+E34+F34+G34</f>
        <v>6238723.0330000008</v>
      </c>
      <c r="C34" s="221">
        <v>2646382.2030000021</v>
      </c>
      <c r="D34" s="221">
        <v>3471898.8379999991</v>
      </c>
      <c r="E34" s="221">
        <v>1767.9639999999984</v>
      </c>
      <c r="F34" s="221">
        <v>3183.424</v>
      </c>
      <c r="G34" s="222">
        <v>115490.60399999996</v>
      </c>
      <c r="N34" s="118"/>
      <c r="O34" s="118"/>
      <c r="P34" s="118"/>
      <c r="Q34" s="118"/>
      <c r="R34" s="118"/>
      <c r="S34" s="118"/>
      <c r="T34" s="118"/>
      <c r="U34" s="118"/>
    </row>
    <row r="35" spans="1:21" ht="15" customHeight="1" x14ac:dyDescent="0.35">
      <c r="A35" s="175" t="s">
        <v>88</v>
      </c>
      <c r="B35" s="245">
        <f t="shared" si="3"/>
        <v>5123658.2459999993</v>
      </c>
      <c r="C35" s="221">
        <v>2117533.7949999999</v>
      </c>
      <c r="D35" s="221">
        <v>2926339.8739999998</v>
      </c>
      <c r="E35" s="221">
        <v>8283.7240000000002</v>
      </c>
      <c r="F35" s="221">
        <v>3434.645</v>
      </c>
      <c r="G35" s="222">
        <v>68066.207999999999</v>
      </c>
      <c r="H35" s="140"/>
      <c r="N35" s="118"/>
      <c r="O35" s="118"/>
      <c r="P35" s="118"/>
      <c r="Q35" s="118"/>
      <c r="R35" s="118"/>
      <c r="S35" s="118"/>
      <c r="T35" s="118"/>
      <c r="U35" s="118"/>
    </row>
    <row r="36" spans="1:21" x14ac:dyDescent="0.35">
      <c r="A36" s="175" t="s">
        <v>90</v>
      </c>
      <c r="B36" s="245">
        <f t="shared" si="3"/>
        <v>4235183.2709999979</v>
      </c>
      <c r="C36" s="221">
        <v>2495944.1039999989</v>
      </c>
      <c r="D36" s="221">
        <v>1691630.2879999999</v>
      </c>
      <c r="E36" s="221">
        <v>6843.117000000002</v>
      </c>
      <c r="F36" s="221">
        <v>2085.7419999999997</v>
      </c>
      <c r="G36" s="222">
        <v>38680.020000000004</v>
      </c>
      <c r="H36" s="140"/>
      <c r="N36" s="118"/>
      <c r="O36" s="118"/>
      <c r="P36" s="118"/>
      <c r="Q36" s="118"/>
      <c r="R36" s="118"/>
      <c r="S36" s="118"/>
      <c r="T36" s="118"/>
      <c r="U36" s="118"/>
    </row>
    <row r="37" spans="1:21" x14ac:dyDescent="0.35">
      <c r="A37" s="176" t="s">
        <v>86</v>
      </c>
      <c r="B37" s="246">
        <f>C37+D37+E37+F37+G37</f>
        <v>3603117.9670000002</v>
      </c>
      <c r="C37" s="223">
        <v>2074315.0570000003</v>
      </c>
      <c r="D37" s="223">
        <v>1319232.7399999998</v>
      </c>
      <c r="E37" s="223">
        <v>9448.4560000000001</v>
      </c>
      <c r="F37" s="223">
        <v>1360.9600000000003</v>
      </c>
      <c r="G37" s="224">
        <v>198760.75399999999</v>
      </c>
    </row>
    <row r="38" spans="1:21" x14ac:dyDescent="0.35">
      <c r="A38" s="1"/>
      <c r="B38" s="1"/>
      <c r="C38" s="1"/>
      <c r="D38" s="1"/>
      <c r="E38" s="1"/>
      <c r="F38" s="1"/>
      <c r="G38" s="1"/>
      <c r="J38" s="13"/>
    </row>
    <row r="39" spans="1:21" x14ac:dyDescent="0.35">
      <c r="A39" s="152" t="s">
        <v>217</v>
      </c>
      <c r="B39" s="11"/>
      <c r="C39" s="11"/>
      <c r="D39" s="11"/>
      <c r="E39" s="11"/>
      <c r="F39" s="11"/>
      <c r="G39" s="170" t="s">
        <v>191</v>
      </c>
      <c r="J39" s="13"/>
    </row>
    <row r="40" spans="1:21" x14ac:dyDescent="0.35">
      <c r="A40" s="215" t="s">
        <v>175</v>
      </c>
      <c r="B40" s="216" t="s">
        <v>2</v>
      </c>
      <c r="C40" s="216" t="s">
        <v>3</v>
      </c>
      <c r="D40" s="216" t="s">
        <v>4</v>
      </c>
      <c r="E40" s="216" t="s">
        <v>5</v>
      </c>
      <c r="F40" s="216" t="s">
        <v>143</v>
      </c>
      <c r="G40" s="217" t="s">
        <v>144</v>
      </c>
      <c r="J40" s="13"/>
    </row>
    <row r="41" spans="1:21" x14ac:dyDescent="0.35">
      <c r="A41" s="212" t="s">
        <v>173</v>
      </c>
      <c r="B41" s="213">
        <f>SUM(B42:B46)</f>
        <v>37686961.576000005</v>
      </c>
      <c r="C41" s="213">
        <f t="shared" ref="C41:G41" si="4">SUM(C42:C46)</f>
        <v>24577015.370000001</v>
      </c>
      <c r="D41" s="213">
        <f t="shared" si="4"/>
        <v>10300075.127000002</v>
      </c>
      <c r="E41" s="213">
        <f t="shared" si="4"/>
        <v>1762357.1619999995</v>
      </c>
      <c r="F41" s="213">
        <f t="shared" si="4"/>
        <v>354993.62799999991</v>
      </c>
      <c r="G41" s="214">
        <f t="shared" si="4"/>
        <v>692520.28899999999</v>
      </c>
      <c r="J41" s="13"/>
    </row>
    <row r="42" spans="1:21" x14ac:dyDescent="0.35">
      <c r="A42" s="175" t="s">
        <v>93</v>
      </c>
      <c r="B42" s="245">
        <f>C42+D42+E42+F42+G42</f>
        <v>8730548.057</v>
      </c>
      <c r="C42" s="173">
        <v>5923951.6549999984</v>
      </c>
      <c r="D42" s="173">
        <v>1696639.137000001</v>
      </c>
      <c r="E42" s="173">
        <v>951539.18599999987</v>
      </c>
      <c r="F42" s="173">
        <v>3226.288</v>
      </c>
      <c r="G42" s="174">
        <v>155191.79100000003</v>
      </c>
      <c r="J42" s="13"/>
    </row>
    <row r="43" spans="1:21" x14ac:dyDescent="0.35">
      <c r="A43" s="175" t="s">
        <v>94</v>
      </c>
      <c r="B43" s="245">
        <f t="shared" ref="B43:B45" si="5">C43+D43+E43+F43+G43</f>
        <v>8573260.4770000018</v>
      </c>
      <c r="C43" s="173">
        <v>4278960.6069999998</v>
      </c>
      <c r="D43" s="173">
        <v>3752310.398</v>
      </c>
      <c r="E43" s="173">
        <v>60734.156000000017</v>
      </c>
      <c r="F43" s="173">
        <v>335767.93599999993</v>
      </c>
      <c r="G43" s="174">
        <v>145487.38</v>
      </c>
    </row>
    <row r="44" spans="1:21" x14ac:dyDescent="0.35">
      <c r="A44" s="175" t="s">
        <v>90</v>
      </c>
      <c r="B44" s="245">
        <f t="shared" si="5"/>
        <v>7415023.1560000023</v>
      </c>
      <c r="C44" s="173">
        <v>4854821.3420000002</v>
      </c>
      <c r="D44" s="173">
        <v>2153782.3870000015</v>
      </c>
      <c r="E44" s="173">
        <v>329871.44099999982</v>
      </c>
      <c r="F44" s="173">
        <v>3060.5809999999997</v>
      </c>
      <c r="G44" s="174">
        <v>73487.404999999999</v>
      </c>
    </row>
    <row r="45" spans="1:21" x14ac:dyDescent="0.35">
      <c r="A45" s="175" t="s">
        <v>87</v>
      </c>
      <c r="B45" s="245">
        <f t="shared" si="5"/>
        <v>7367519.0850000028</v>
      </c>
      <c r="C45" s="173">
        <v>6071348.7050000038</v>
      </c>
      <c r="D45" s="173">
        <v>789078.01999999932</v>
      </c>
      <c r="E45" s="173">
        <v>352820.76999999984</v>
      </c>
      <c r="F45" s="173">
        <v>10535.464</v>
      </c>
      <c r="G45" s="174">
        <v>143736.12599999999</v>
      </c>
    </row>
    <row r="46" spans="1:21" x14ac:dyDescent="0.35">
      <c r="A46" s="225" t="s">
        <v>86</v>
      </c>
      <c r="B46" s="246">
        <f>C46+D46+E46+F46+G46</f>
        <v>5600610.8010000009</v>
      </c>
      <c r="C46" s="218">
        <v>3447933.0610000002</v>
      </c>
      <c r="D46" s="218">
        <v>1908265.1850000001</v>
      </c>
      <c r="E46" s="218">
        <v>67391.609000000026</v>
      </c>
      <c r="F46" s="218">
        <v>2403.3589999999999</v>
      </c>
      <c r="G46" s="219">
        <v>174617.587</v>
      </c>
    </row>
    <row r="47" spans="1:21" x14ac:dyDescent="0.35">
      <c r="A47" s="1"/>
      <c r="B47" s="11"/>
      <c r="C47" s="11"/>
      <c r="D47" s="11"/>
      <c r="E47" s="11"/>
      <c r="F47" s="11"/>
      <c r="G47" s="11"/>
      <c r="P47" s="13"/>
    </row>
  </sheetData>
  <mergeCells count="9">
    <mergeCell ref="D4:E4"/>
    <mergeCell ref="F4:G4"/>
    <mergeCell ref="H4:I4"/>
    <mergeCell ref="A2:M2"/>
    <mergeCell ref="J4:K4"/>
    <mergeCell ref="L4:M4"/>
    <mergeCell ref="A3:A5"/>
    <mergeCell ref="B3:M3"/>
    <mergeCell ref="B4:C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0"/>
  <sheetViews>
    <sheetView zoomScale="95" zoomScaleNormal="95" workbookViewId="0">
      <selection activeCell="C78" sqref="C78"/>
    </sheetView>
  </sheetViews>
  <sheetFormatPr defaultRowHeight="14.5" x14ac:dyDescent="0.35"/>
  <cols>
    <col min="1" max="6" width="10.6328125" customWidth="1"/>
    <col min="7" max="7" width="9.1796875" customWidth="1"/>
    <col min="8" max="8" width="24.453125" bestFit="1" customWidth="1"/>
    <col min="9" max="9" width="10.7265625" bestFit="1" customWidth="1"/>
    <col min="10" max="11" width="13.54296875" bestFit="1" customWidth="1"/>
    <col min="12" max="13" width="12.453125" bestFit="1" customWidth="1"/>
    <col min="14" max="14" width="8.7265625" bestFit="1" customWidth="1"/>
    <col min="16" max="16" width="24.453125" bestFit="1" customWidth="1"/>
    <col min="17" max="17" width="10.7265625" bestFit="1" customWidth="1"/>
    <col min="18" max="18" width="8.7265625" bestFit="1" customWidth="1"/>
    <col min="19" max="19" width="8.81640625" bestFit="1" customWidth="1"/>
    <col min="20" max="20" width="8.54296875" bestFit="1" customWidth="1"/>
    <col min="21" max="21" width="7.7265625" bestFit="1" customWidth="1"/>
    <col min="22" max="22" width="7.1796875" bestFit="1" customWidth="1"/>
  </cols>
  <sheetData>
    <row r="1" spans="1:23" ht="15" x14ac:dyDescent="0.25">
      <c r="A1" s="458" t="s">
        <v>160</v>
      </c>
      <c r="B1" s="68"/>
      <c r="C1" s="68"/>
      <c r="D1" s="68"/>
      <c r="E1" s="68"/>
      <c r="F1" s="68"/>
      <c r="G1" s="68"/>
      <c r="H1" s="68"/>
      <c r="I1" s="14"/>
      <c r="J1" s="14"/>
      <c r="K1" s="14"/>
      <c r="L1" s="14"/>
      <c r="M1" s="14"/>
      <c r="N1" s="14"/>
      <c r="O1" s="1"/>
      <c r="P1" s="1"/>
      <c r="Q1" s="1"/>
      <c r="R1" s="1"/>
      <c r="S1" s="1"/>
      <c r="T1" s="1"/>
      <c r="U1" s="1"/>
      <c r="V1" s="1"/>
      <c r="W1" s="288"/>
    </row>
    <row r="2" spans="1:23" x14ac:dyDescent="0.35">
      <c r="A2" s="569" t="s">
        <v>21</v>
      </c>
      <c r="B2" s="570"/>
      <c r="C2" s="570"/>
      <c r="D2" s="571"/>
      <c r="E2" s="571"/>
      <c r="F2" s="572"/>
      <c r="G2" s="1"/>
      <c r="H2" s="1"/>
      <c r="I2" s="459"/>
      <c r="J2" s="19"/>
      <c r="K2" s="19"/>
      <c r="L2" s="19"/>
      <c r="M2" s="19"/>
      <c r="N2" s="19"/>
      <c r="O2" s="1"/>
      <c r="P2" s="1"/>
      <c r="Q2" s="1"/>
      <c r="R2" s="1"/>
      <c r="S2" s="1"/>
      <c r="T2" s="1"/>
      <c r="U2" s="1"/>
      <c r="V2" s="1"/>
      <c r="W2" s="288"/>
    </row>
    <row r="3" spans="1:23" ht="14.5" customHeight="1" x14ac:dyDescent="0.35">
      <c r="A3" s="227" t="s">
        <v>0</v>
      </c>
      <c r="B3" s="228" t="s">
        <v>2</v>
      </c>
      <c r="C3" s="228" t="s">
        <v>19</v>
      </c>
      <c r="D3" s="228" t="s">
        <v>20</v>
      </c>
      <c r="E3" s="228" t="s">
        <v>18</v>
      </c>
      <c r="F3" s="229" t="s">
        <v>7</v>
      </c>
      <c r="G3" s="1"/>
      <c r="H3" s="1"/>
      <c r="I3" s="460"/>
      <c r="J3" s="20"/>
      <c r="K3" s="20"/>
      <c r="L3" s="20"/>
      <c r="M3" s="20"/>
      <c r="N3" s="20"/>
      <c r="O3" s="1"/>
      <c r="P3" s="1"/>
      <c r="Q3" s="1"/>
      <c r="R3" s="1"/>
      <c r="S3" s="1"/>
      <c r="T3" s="1"/>
      <c r="U3" s="1"/>
      <c r="V3" s="1"/>
      <c r="W3" s="288"/>
    </row>
    <row r="4" spans="1:23" ht="14.5" customHeight="1" x14ac:dyDescent="0.25">
      <c r="A4" s="230">
        <v>2000</v>
      </c>
      <c r="B4" s="231">
        <f>SUM(C4:F4)</f>
        <v>5150653</v>
      </c>
      <c r="C4" s="231">
        <v>3789373</v>
      </c>
      <c r="D4" s="231">
        <v>668413</v>
      </c>
      <c r="E4" s="231">
        <v>692867</v>
      </c>
      <c r="F4" s="232"/>
      <c r="G4" s="1"/>
      <c r="H4" s="1"/>
      <c r="I4" s="14"/>
      <c r="J4" s="14"/>
      <c r="K4" s="14"/>
      <c r="L4" s="14"/>
      <c r="M4" s="14"/>
      <c r="N4" s="14"/>
      <c r="O4" s="1"/>
      <c r="P4" s="1"/>
      <c r="Q4" s="1"/>
      <c r="R4" s="1"/>
      <c r="S4" s="1"/>
      <c r="T4" s="1"/>
      <c r="U4" s="1"/>
      <c r="V4" s="1"/>
      <c r="W4" s="288"/>
    </row>
    <row r="5" spans="1:23" ht="14.5" customHeight="1" x14ac:dyDescent="0.25">
      <c r="A5" s="230">
        <v>2001</v>
      </c>
      <c r="B5" s="231">
        <f t="shared" ref="B5:B21" si="0">SUM(C5:F5)</f>
        <v>4752271.8695630003</v>
      </c>
      <c r="C5" s="231">
        <v>3305638</v>
      </c>
      <c r="D5" s="231">
        <v>740091</v>
      </c>
      <c r="E5" s="231">
        <v>706542.86956299993</v>
      </c>
      <c r="F5" s="233"/>
      <c r="G5" s="1"/>
      <c r="H5" s="17"/>
      <c r="I5" s="459"/>
      <c r="J5" s="19"/>
      <c r="K5" s="19"/>
      <c r="L5" s="19"/>
      <c r="M5" s="19"/>
      <c r="N5" s="19"/>
      <c r="O5" s="1"/>
      <c r="P5" s="1"/>
      <c r="Q5" s="1"/>
      <c r="R5" s="1"/>
      <c r="S5" s="1"/>
      <c r="T5" s="1"/>
      <c r="U5" s="1"/>
      <c r="V5" s="1"/>
      <c r="W5" s="288"/>
    </row>
    <row r="6" spans="1:23" ht="14.5" customHeight="1" x14ac:dyDescent="0.25">
      <c r="A6" s="234">
        <v>2002</v>
      </c>
      <c r="B6" s="231">
        <f t="shared" si="0"/>
        <v>5338966</v>
      </c>
      <c r="C6" s="231">
        <v>4092246</v>
      </c>
      <c r="D6" s="231">
        <v>761280</v>
      </c>
      <c r="E6" s="231">
        <v>485440</v>
      </c>
      <c r="F6" s="233"/>
      <c r="G6" s="1"/>
      <c r="H6" s="1"/>
      <c r="I6" s="1"/>
      <c r="J6" s="14"/>
      <c r="K6" s="14"/>
      <c r="L6" s="14"/>
      <c r="M6" s="14"/>
      <c r="N6" s="14"/>
      <c r="O6" s="1"/>
      <c r="P6" s="1"/>
      <c r="Q6" s="1"/>
      <c r="R6" s="1"/>
      <c r="S6" s="1"/>
      <c r="T6" s="1"/>
      <c r="U6" s="1"/>
      <c r="V6" s="1"/>
      <c r="W6" s="288"/>
    </row>
    <row r="7" spans="1:23" s="7" customFormat="1" ht="14.5" customHeight="1" x14ac:dyDescent="0.25">
      <c r="A7" s="234">
        <v>2003</v>
      </c>
      <c r="B7" s="231">
        <f t="shared" si="0"/>
        <v>5735302</v>
      </c>
      <c r="C7" s="231">
        <v>4261754</v>
      </c>
      <c r="D7" s="231">
        <v>740172</v>
      </c>
      <c r="E7" s="231">
        <v>733376</v>
      </c>
      <c r="F7" s="235"/>
      <c r="G7" s="460"/>
      <c r="H7" s="460"/>
      <c r="I7" s="460"/>
      <c r="J7" s="20"/>
      <c r="K7" s="20"/>
      <c r="L7" s="20"/>
      <c r="M7" s="20"/>
      <c r="N7" s="20"/>
      <c r="O7" s="460"/>
      <c r="P7" s="1"/>
      <c r="Q7" s="1"/>
      <c r="R7" s="1"/>
      <c r="S7" s="1"/>
      <c r="T7" s="460"/>
      <c r="U7" s="460"/>
      <c r="V7" s="460"/>
    </row>
    <row r="8" spans="1:23" ht="14.5" customHeight="1" x14ac:dyDescent="0.25">
      <c r="A8" s="234">
        <v>2004</v>
      </c>
      <c r="B8" s="231">
        <f t="shared" si="0"/>
        <v>5930476</v>
      </c>
      <c r="C8" s="231">
        <v>4608450</v>
      </c>
      <c r="D8" s="231">
        <v>744176</v>
      </c>
      <c r="E8" s="231">
        <v>577850</v>
      </c>
      <c r="F8" s="233"/>
      <c r="G8" s="1"/>
      <c r="H8" s="1"/>
      <c r="I8" s="1"/>
      <c r="J8" s="16"/>
      <c r="K8" s="16"/>
      <c r="L8" s="16"/>
      <c r="M8" s="16"/>
      <c r="N8" s="16"/>
      <c r="O8" s="1"/>
      <c r="P8" s="1"/>
      <c r="Q8" s="1"/>
      <c r="R8" s="1"/>
      <c r="S8" s="1"/>
      <c r="T8" s="1"/>
      <c r="U8" s="1"/>
      <c r="V8" s="1"/>
      <c r="W8" s="288"/>
    </row>
    <row r="9" spans="1:23" ht="14.5" customHeight="1" x14ac:dyDescent="0.25">
      <c r="A9" s="230">
        <v>2005</v>
      </c>
      <c r="B9" s="231">
        <f t="shared" si="0"/>
        <v>6220961</v>
      </c>
      <c r="C9" s="231">
        <v>4687132</v>
      </c>
      <c r="D9" s="231">
        <v>754277</v>
      </c>
      <c r="E9" s="231">
        <v>779552</v>
      </c>
      <c r="F9" s="23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288"/>
    </row>
    <row r="10" spans="1:23" ht="14.5" customHeight="1" x14ac:dyDescent="0.25">
      <c r="A10" s="230">
        <v>2006</v>
      </c>
      <c r="B10" s="231">
        <f t="shared" si="0"/>
        <v>6390985</v>
      </c>
      <c r="C10" s="231">
        <v>4847506</v>
      </c>
      <c r="D10" s="231">
        <v>743744</v>
      </c>
      <c r="E10" s="231">
        <v>799735</v>
      </c>
      <c r="F10" s="233"/>
      <c r="G10" s="1"/>
      <c r="H10" s="1"/>
      <c r="I10" s="1"/>
      <c r="J10" s="16"/>
      <c r="K10" s="16"/>
      <c r="L10" s="16"/>
      <c r="M10" s="16"/>
      <c r="N10" s="16"/>
      <c r="O10" s="1"/>
      <c r="P10" s="1"/>
      <c r="Q10" s="1"/>
      <c r="R10" s="1"/>
      <c r="S10" s="1"/>
      <c r="T10" s="1"/>
      <c r="U10" s="1"/>
      <c r="V10" s="1"/>
      <c r="W10" s="288"/>
    </row>
    <row r="11" spans="1:23" ht="14.5" customHeight="1" x14ac:dyDescent="0.25">
      <c r="A11" s="230">
        <v>2007</v>
      </c>
      <c r="B11" s="231">
        <f t="shared" si="0"/>
        <v>6540551</v>
      </c>
      <c r="C11" s="231">
        <v>4966125</v>
      </c>
      <c r="D11" s="231">
        <v>693475</v>
      </c>
      <c r="E11" s="231">
        <v>880951</v>
      </c>
      <c r="F11" s="233"/>
      <c r="G11" s="1"/>
      <c r="H11" s="11"/>
      <c r="I11" s="1"/>
      <c r="J11" s="16"/>
      <c r="K11" s="16"/>
      <c r="L11" s="16"/>
      <c r="M11" s="16"/>
      <c r="N11" s="16"/>
      <c r="O11" s="1"/>
      <c r="P11" s="1"/>
      <c r="Q11" s="1"/>
      <c r="R11" s="1"/>
      <c r="S11" s="1"/>
      <c r="T11" s="1"/>
      <c r="U11" s="1"/>
      <c r="V11" s="1"/>
      <c r="W11" s="288"/>
    </row>
    <row r="12" spans="1:23" ht="14.5" customHeight="1" x14ac:dyDescent="0.25">
      <c r="A12" s="230">
        <v>2008</v>
      </c>
      <c r="B12" s="231">
        <f t="shared" si="0"/>
        <v>6688471</v>
      </c>
      <c r="C12" s="231">
        <v>5181282</v>
      </c>
      <c r="D12" s="231">
        <v>661467</v>
      </c>
      <c r="E12" s="231">
        <v>845722</v>
      </c>
      <c r="F12" s="233"/>
      <c r="G12" s="1"/>
      <c r="H12" s="1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288"/>
    </row>
    <row r="13" spans="1:23" ht="14.5" customHeight="1" x14ac:dyDescent="0.25">
      <c r="A13" s="230">
        <v>2009</v>
      </c>
      <c r="B13" s="231">
        <f t="shared" si="0"/>
        <v>6550054</v>
      </c>
      <c r="C13" s="231">
        <v>5074444</v>
      </c>
      <c r="D13" s="231">
        <v>640968</v>
      </c>
      <c r="E13" s="231">
        <v>834642</v>
      </c>
      <c r="F13" s="233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288"/>
    </row>
    <row r="14" spans="1:23" ht="14.5" customHeight="1" x14ac:dyDescent="0.25">
      <c r="A14" s="230">
        <v>2010</v>
      </c>
      <c r="B14" s="231">
        <f t="shared" si="0"/>
        <v>6802843</v>
      </c>
      <c r="C14" s="231">
        <v>5396525</v>
      </c>
      <c r="D14" s="231">
        <v>591925</v>
      </c>
      <c r="E14" s="231">
        <v>814393</v>
      </c>
      <c r="F14" s="233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288"/>
    </row>
    <row r="15" spans="1:23" ht="14.5" customHeight="1" x14ac:dyDescent="0.25">
      <c r="A15" s="230">
        <v>2011</v>
      </c>
      <c r="B15" s="231">
        <f t="shared" si="0"/>
        <v>7010387</v>
      </c>
      <c r="C15" s="231">
        <v>5639662</v>
      </c>
      <c r="D15" s="231">
        <v>562007</v>
      </c>
      <c r="E15" s="231">
        <v>808718</v>
      </c>
      <c r="F15" s="233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288"/>
    </row>
    <row r="16" spans="1:23" ht="14.5" customHeight="1" x14ac:dyDescent="0.25">
      <c r="A16" s="236">
        <v>2012</v>
      </c>
      <c r="B16" s="231">
        <f t="shared" si="0"/>
        <v>7055485</v>
      </c>
      <c r="C16" s="231">
        <v>5780917</v>
      </c>
      <c r="D16" s="231">
        <v>490941</v>
      </c>
      <c r="E16" s="231">
        <v>783627</v>
      </c>
      <c r="F16" s="233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288"/>
    </row>
    <row r="17" spans="1:23" ht="14.5" customHeight="1" x14ac:dyDescent="0.25">
      <c r="A17" s="236">
        <v>2013</v>
      </c>
      <c r="B17" s="231">
        <f t="shared" si="0"/>
        <v>7312430</v>
      </c>
      <c r="C17" s="231">
        <v>6023252</v>
      </c>
      <c r="D17" s="231">
        <v>503860</v>
      </c>
      <c r="E17" s="231">
        <v>785318</v>
      </c>
      <c r="F17" s="233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288"/>
    </row>
    <row r="18" spans="1:23" ht="14.5" customHeight="1" x14ac:dyDescent="0.25">
      <c r="A18" s="236">
        <v>2014</v>
      </c>
      <c r="B18" s="231">
        <f t="shared" si="0"/>
        <v>7750074</v>
      </c>
      <c r="C18" s="231">
        <v>6418305</v>
      </c>
      <c r="D18" s="231">
        <v>496726</v>
      </c>
      <c r="E18" s="231">
        <v>835043</v>
      </c>
      <c r="F18" s="237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288"/>
    </row>
    <row r="19" spans="1:23" ht="14.5" customHeight="1" x14ac:dyDescent="0.25">
      <c r="A19" s="236">
        <v>2015</v>
      </c>
      <c r="B19" s="231">
        <f t="shared" si="0"/>
        <v>7738611</v>
      </c>
      <c r="C19" s="231">
        <v>6423051</v>
      </c>
      <c r="D19" s="231">
        <v>441230</v>
      </c>
      <c r="E19" s="231">
        <v>872620</v>
      </c>
      <c r="F19" s="238">
        <v>1710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288"/>
    </row>
    <row r="20" spans="1:23" ht="14.5" customHeight="1" x14ac:dyDescent="0.25">
      <c r="A20" s="236">
        <v>2016</v>
      </c>
      <c r="B20" s="231">
        <f t="shared" si="0"/>
        <v>8295745</v>
      </c>
      <c r="C20" s="231">
        <v>6831157</v>
      </c>
      <c r="D20" s="231">
        <v>457625</v>
      </c>
      <c r="E20" s="231">
        <v>1000747</v>
      </c>
      <c r="F20" s="238">
        <v>6216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288"/>
    </row>
    <row r="21" spans="1:23" s="144" customFormat="1" ht="14.5" customHeight="1" x14ac:dyDescent="0.25">
      <c r="A21" s="391">
        <v>2017</v>
      </c>
      <c r="B21" s="231">
        <f t="shared" si="0"/>
        <v>9847850</v>
      </c>
      <c r="C21" s="392">
        <v>8157750</v>
      </c>
      <c r="D21" s="392">
        <v>485984</v>
      </c>
      <c r="E21" s="392">
        <v>1194275</v>
      </c>
      <c r="F21" s="393">
        <v>9841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288"/>
    </row>
    <row r="22" spans="1:23" ht="14.5" customHeight="1" x14ac:dyDescent="0.25">
      <c r="A22" s="239">
        <v>2018</v>
      </c>
      <c r="B22" s="240">
        <f>SUM(C22:F22)</f>
        <v>10678278</v>
      </c>
      <c r="C22" s="240">
        <v>8903933</v>
      </c>
      <c r="D22" s="240">
        <v>495641</v>
      </c>
      <c r="E22" s="240">
        <v>1264251</v>
      </c>
      <c r="F22" s="241">
        <v>14453</v>
      </c>
      <c r="G22" s="1"/>
      <c r="H22" s="1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288"/>
    </row>
    <row r="23" spans="1:23" ht="14.5" customHeight="1" x14ac:dyDescent="0.25">
      <c r="A23" s="434" t="s">
        <v>200</v>
      </c>
      <c r="B23" s="11">
        <f>SUM(B4:B22)</f>
        <v>131790393.869563</v>
      </c>
      <c r="C23" s="11">
        <f>SUM(C4:C22)</f>
        <v>104388502</v>
      </c>
      <c r="D23" s="11">
        <f>SUM(D4:D22)</f>
        <v>11674002</v>
      </c>
      <c r="E23" s="11">
        <f>SUM(E4:E22)</f>
        <v>15695669.869563</v>
      </c>
      <c r="F23" s="11">
        <f>SUM(F4:F22)</f>
        <v>32220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288"/>
    </row>
    <row r="24" spans="1:23" ht="14.5" customHeight="1" x14ac:dyDescent="0.25">
      <c r="A24" s="1"/>
      <c r="B24" s="11"/>
      <c r="C24" s="11"/>
      <c r="D24" s="11"/>
      <c r="E24" s="11"/>
      <c r="F24" s="11"/>
      <c r="G24" s="1"/>
      <c r="H24" s="11"/>
      <c r="I24" s="11"/>
      <c r="J24" s="11"/>
      <c r="K24" s="11"/>
      <c r="L24" s="11"/>
      <c r="M24" s="1"/>
      <c r="N24" s="1"/>
      <c r="O24" s="1"/>
      <c r="P24" s="1"/>
      <c r="Q24" s="1"/>
      <c r="R24" s="1"/>
      <c r="S24" s="1"/>
      <c r="T24" s="1"/>
      <c r="U24" s="1"/>
      <c r="V24" s="1"/>
      <c r="W24" s="288"/>
    </row>
    <row r="25" spans="1:23" ht="14.5" customHeight="1" x14ac:dyDescent="0.35">
      <c r="A25" s="576" t="s">
        <v>22</v>
      </c>
      <c r="B25" s="577"/>
      <c r="C25" s="577"/>
      <c r="D25" s="577"/>
      <c r="E25" s="577"/>
      <c r="F25" s="578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288"/>
    </row>
    <row r="26" spans="1:23" ht="14.5" customHeight="1" x14ac:dyDescent="0.35">
      <c r="A26" s="227" t="s">
        <v>0</v>
      </c>
      <c r="B26" s="228" t="s">
        <v>2</v>
      </c>
      <c r="C26" s="228" t="s">
        <v>19</v>
      </c>
      <c r="D26" s="228" t="s">
        <v>20</v>
      </c>
      <c r="E26" s="228" t="s">
        <v>18</v>
      </c>
      <c r="F26" s="229" t="s">
        <v>7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288"/>
    </row>
    <row r="27" spans="1:23" ht="14.5" customHeight="1" x14ac:dyDescent="0.25">
      <c r="A27" s="230">
        <v>2000</v>
      </c>
      <c r="B27" s="231">
        <f>SUM(C27:F27)</f>
        <v>4867721</v>
      </c>
      <c r="C27" s="231">
        <v>4439530</v>
      </c>
      <c r="D27" s="231">
        <v>409363</v>
      </c>
      <c r="E27" s="231">
        <v>18828</v>
      </c>
      <c r="F27" s="232"/>
      <c r="G27" s="1"/>
      <c r="H27" s="13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288"/>
    </row>
    <row r="28" spans="1:23" ht="14.5" customHeight="1" x14ac:dyDescent="0.25">
      <c r="A28" s="230">
        <v>2001</v>
      </c>
      <c r="B28" s="231">
        <f t="shared" ref="B28:B45" si="1">SUM(C28:F28)</f>
        <v>5401152.2971999999</v>
      </c>
      <c r="C28" s="231">
        <v>4902127</v>
      </c>
      <c r="D28" s="231">
        <v>446558</v>
      </c>
      <c r="E28" s="231">
        <v>52467.297200000001</v>
      </c>
      <c r="F28" s="233"/>
      <c r="G28" s="1"/>
      <c r="H28" s="1"/>
      <c r="I28" s="46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288"/>
    </row>
    <row r="29" spans="1:23" ht="14.5" customHeight="1" x14ac:dyDescent="0.25">
      <c r="A29" s="234">
        <v>2002</v>
      </c>
      <c r="B29" s="231">
        <f t="shared" si="1"/>
        <v>4581960</v>
      </c>
      <c r="C29" s="231">
        <v>4111019</v>
      </c>
      <c r="D29" s="231">
        <v>441559</v>
      </c>
      <c r="E29" s="231">
        <v>29382</v>
      </c>
      <c r="F29" s="233"/>
      <c r="G29" s="1"/>
      <c r="H29" s="1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288"/>
    </row>
    <row r="30" spans="1:23" s="7" customFormat="1" ht="14.5" customHeight="1" x14ac:dyDescent="0.35">
      <c r="A30" s="234">
        <v>2003</v>
      </c>
      <c r="B30" s="231">
        <f t="shared" si="1"/>
        <v>4646585</v>
      </c>
      <c r="C30" s="231">
        <v>4141458</v>
      </c>
      <c r="D30" s="231">
        <v>468046</v>
      </c>
      <c r="E30" s="231">
        <v>37081</v>
      </c>
      <c r="F30" s="242"/>
      <c r="G30" s="460"/>
      <c r="H30" s="11"/>
      <c r="I30" s="460"/>
      <c r="J30" s="460"/>
      <c r="K30" s="460"/>
      <c r="L30" s="460"/>
      <c r="M30" s="460"/>
      <c r="N30" s="460"/>
      <c r="O30" s="460"/>
      <c r="P30" s="460"/>
      <c r="Q30" s="460"/>
      <c r="R30" s="460"/>
      <c r="S30" s="460"/>
      <c r="T30" s="460"/>
      <c r="U30" s="460"/>
      <c r="V30" s="460"/>
    </row>
    <row r="31" spans="1:23" ht="14.5" customHeight="1" x14ac:dyDescent="0.35">
      <c r="A31" s="234">
        <v>2004</v>
      </c>
      <c r="B31" s="231">
        <f t="shared" si="1"/>
        <v>4907915</v>
      </c>
      <c r="C31" s="231">
        <v>4401529</v>
      </c>
      <c r="D31" s="231">
        <v>469048</v>
      </c>
      <c r="E31" s="231">
        <v>37338</v>
      </c>
      <c r="F31" s="233"/>
      <c r="G31" s="1"/>
      <c r="H31" s="1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288"/>
    </row>
    <row r="32" spans="1:23" ht="14.5" customHeight="1" x14ac:dyDescent="0.35">
      <c r="A32" s="230">
        <v>2005</v>
      </c>
      <c r="B32" s="231">
        <f t="shared" si="1"/>
        <v>5252564</v>
      </c>
      <c r="C32" s="231">
        <v>4715810</v>
      </c>
      <c r="D32" s="231">
        <v>475427</v>
      </c>
      <c r="E32" s="231">
        <v>61327</v>
      </c>
      <c r="F32" s="233"/>
      <c r="G32" s="1"/>
      <c r="H32" s="1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288"/>
    </row>
    <row r="33" spans="1:23" ht="14.5" customHeight="1" x14ac:dyDescent="0.35">
      <c r="A33" s="230">
        <v>2006</v>
      </c>
      <c r="B33" s="231">
        <f t="shared" si="1"/>
        <v>6002422</v>
      </c>
      <c r="C33" s="231">
        <v>5436636</v>
      </c>
      <c r="D33" s="231">
        <v>508165</v>
      </c>
      <c r="E33" s="231">
        <v>57621</v>
      </c>
      <c r="F33" s="233"/>
      <c r="G33" s="1"/>
      <c r="H33" s="1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288"/>
    </row>
    <row r="34" spans="1:23" ht="14.5" customHeight="1" x14ac:dyDescent="0.35">
      <c r="A34" s="230">
        <v>2007</v>
      </c>
      <c r="B34" s="231">
        <f t="shared" si="1"/>
        <v>6992064</v>
      </c>
      <c r="C34" s="231">
        <v>6361501</v>
      </c>
      <c r="D34" s="231">
        <v>581368</v>
      </c>
      <c r="E34" s="231">
        <v>49195</v>
      </c>
      <c r="F34" s="233"/>
      <c r="G34" s="1"/>
      <c r="H34" s="1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288"/>
    </row>
    <row r="35" spans="1:23" ht="14.5" customHeight="1" x14ac:dyDescent="0.35">
      <c r="A35" s="230">
        <v>2008</v>
      </c>
      <c r="B35" s="231">
        <f t="shared" si="1"/>
        <v>7236284</v>
      </c>
      <c r="C35" s="231">
        <v>6565164</v>
      </c>
      <c r="D35" s="231">
        <v>625267</v>
      </c>
      <c r="E35" s="231">
        <v>45853</v>
      </c>
      <c r="F35" s="233"/>
      <c r="G35" s="1"/>
      <c r="H35" s="1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288"/>
    </row>
    <row r="36" spans="1:23" ht="14.5" customHeight="1" x14ac:dyDescent="0.35">
      <c r="A36" s="230">
        <v>2009</v>
      </c>
      <c r="B36" s="231">
        <f t="shared" si="1"/>
        <v>6960828</v>
      </c>
      <c r="C36" s="231">
        <v>6335154</v>
      </c>
      <c r="D36" s="231">
        <v>585892</v>
      </c>
      <c r="E36" s="231">
        <v>39782</v>
      </c>
      <c r="F36" s="233"/>
      <c r="G36" s="1"/>
      <c r="H36" s="1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288"/>
    </row>
    <row r="37" spans="1:23" ht="14.5" customHeight="1" x14ac:dyDescent="0.35">
      <c r="A37" s="230">
        <v>2010</v>
      </c>
      <c r="B37" s="231">
        <f t="shared" si="1"/>
        <v>7497422</v>
      </c>
      <c r="C37" s="231">
        <v>6892533</v>
      </c>
      <c r="D37" s="231">
        <v>572193</v>
      </c>
      <c r="E37" s="231">
        <v>32696</v>
      </c>
      <c r="F37" s="233"/>
      <c r="G37" s="1"/>
      <c r="H37" s="1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288"/>
    </row>
    <row r="38" spans="1:23" ht="14.5" customHeight="1" x14ac:dyDescent="0.35">
      <c r="A38" s="230">
        <v>2011</v>
      </c>
      <c r="B38" s="231">
        <f t="shared" si="1"/>
        <v>8229701</v>
      </c>
      <c r="C38" s="231">
        <v>7549730</v>
      </c>
      <c r="D38" s="231">
        <v>641377</v>
      </c>
      <c r="E38" s="231">
        <v>38594</v>
      </c>
      <c r="F38" s="233"/>
      <c r="G38" s="1"/>
      <c r="H38" s="1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288"/>
    </row>
    <row r="39" spans="1:23" ht="14.5" customHeight="1" x14ac:dyDescent="0.35">
      <c r="A39" s="236">
        <v>2012</v>
      </c>
      <c r="B39" s="231">
        <f t="shared" si="1"/>
        <v>8395788</v>
      </c>
      <c r="C39" s="231">
        <v>7719193</v>
      </c>
      <c r="D39" s="231">
        <v>649729</v>
      </c>
      <c r="E39" s="231">
        <v>26866</v>
      </c>
      <c r="F39" s="23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288"/>
    </row>
    <row r="40" spans="1:23" ht="14.5" customHeight="1" x14ac:dyDescent="0.35">
      <c r="A40" s="236">
        <v>2013</v>
      </c>
      <c r="B40" s="231">
        <f t="shared" si="1"/>
        <v>8888509</v>
      </c>
      <c r="C40" s="231">
        <v>8131748</v>
      </c>
      <c r="D40" s="231">
        <v>721706</v>
      </c>
      <c r="E40" s="231">
        <v>35055</v>
      </c>
      <c r="F40" s="233"/>
      <c r="G40" s="1"/>
      <c r="H40" s="1"/>
      <c r="I40" s="462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288"/>
    </row>
    <row r="41" spans="1:23" ht="14.5" customHeight="1" x14ac:dyDescent="0.35">
      <c r="A41" s="236">
        <v>2014</v>
      </c>
      <c r="B41" s="231">
        <f t="shared" si="1"/>
        <v>9941232</v>
      </c>
      <c r="C41" s="231">
        <v>9136518</v>
      </c>
      <c r="D41" s="231">
        <v>776097</v>
      </c>
      <c r="E41" s="231">
        <v>28617</v>
      </c>
      <c r="F41" s="24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288"/>
    </row>
    <row r="42" spans="1:23" ht="14.5" customHeight="1" x14ac:dyDescent="0.35">
      <c r="A42" s="236">
        <v>2015</v>
      </c>
      <c r="B42" s="231">
        <f t="shared" si="1"/>
        <v>11886272</v>
      </c>
      <c r="C42" s="231">
        <v>10789632</v>
      </c>
      <c r="D42" s="231">
        <v>911579</v>
      </c>
      <c r="E42" s="231">
        <v>184731</v>
      </c>
      <c r="F42" s="244">
        <v>330</v>
      </c>
      <c r="G42" s="1"/>
      <c r="H42" s="1"/>
      <c r="I42" s="1"/>
      <c r="J42" s="14"/>
      <c r="K42" s="14"/>
      <c r="L42" s="14"/>
      <c r="M42" s="14"/>
      <c r="N42" s="14"/>
      <c r="O42" s="1"/>
      <c r="P42" s="1"/>
      <c r="Q42" s="1"/>
      <c r="R42" s="1"/>
      <c r="S42" s="1"/>
      <c r="T42" s="1"/>
      <c r="U42" s="1"/>
      <c r="V42" s="1"/>
      <c r="W42" s="288"/>
    </row>
    <row r="43" spans="1:23" ht="14.5" customHeight="1" x14ac:dyDescent="0.35">
      <c r="A43" s="236">
        <v>2016</v>
      </c>
      <c r="B43" s="231">
        <f t="shared" si="1"/>
        <v>14135896</v>
      </c>
      <c r="C43" s="231">
        <v>12787474</v>
      </c>
      <c r="D43" s="231">
        <v>1092107</v>
      </c>
      <c r="E43" s="231">
        <v>256006</v>
      </c>
      <c r="F43" s="244">
        <v>309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288"/>
    </row>
    <row r="44" spans="1:23" s="144" customFormat="1" ht="14.5" customHeight="1" x14ac:dyDescent="0.35">
      <c r="A44" s="391">
        <v>2017</v>
      </c>
      <c r="B44" s="231">
        <f t="shared" si="1"/>
        <v>16286342</v>
      </c>
      <c r="C44" s="392">
        <v>14784640</v>
      </c>
      <c r="D44" s="392">
        <v>1192750</v>
      </c>
      <c r="E44" s="392">
        <v>308256</v>
      </c>
      <c r="F44" s="394">
        <v>696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288"/>
    </row>
    <row r="45" spans="1:23" ht="14.5" customHeight="1" x14ac:dyDescent="0.35">
      <c r="A45" s="239">
        <v>2018</v>
      </c>
      <c r="B45" s="240">
        <f t="shared" si="1"/>
        <v>17248602</v>
      </c>
      <c r="C45" s="240">
        <v>15776593</v>
      </c>
      <c r="D45" s="240">
        <v>1168193</v>
      </c>
      <c r="E45" s="240">
        <v>299306</v>
      </c>
      <c r="F45" s="369">
        <v>4510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288"/>
    </row>
    <row r="46" spans="1:23" ht="14.5" customHeight="1" x14ac:dyDescent="0.35">
      <c r="A46" s="434" t="s">
        <v>200</v>
      </c>
      <c r="B46" s="11">
        <f>SUM(B27:B45)</f>
        <v>159359259.29719999</v>
      </c>
      <c r="C46" s="11">
        <f>SUM(C27:C45)</f>
        <v>144977989</v>
      </c>
      <c r="D46" s="11">
        <f>SUM(D27:D45)</f>
        <v>12736424</v>
      </c>
      <c r="E46" s="11">
        <f>SUM(E27:E45)</f>
        <v>1639001.2971999999</v>
      </c>
      <c r="F46" s="11">
        <f>SUM(F27:F45)</f>
        <v>5845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568" t="s">
        <v>155</v>
      </c>
      <c r="R46" s="568"/>
      <c r="S46" s="568"/>
      <c r="T46" s="568"/>
      <c r="U46" s="568"/>
      <c r="V46" s="568"/>
      <c r="W46" s="288"/>
    </row>
    <row r="47" spans="1:23" ht="14.5" customHeight="1" x14ac:dyDescent="0.35">
      <c r="A47" s="1"/>
      <c r="B47" s="11"/>
      <c r="C47" s="11"/>
      <c r="D47" s="11"/>
      <c r="E47" s="11"/>
      <c r="F47" s="11"/>
      <c r="G47" s="1"/>
      <c r="H47" s="1"/>
      <c r="I47" s="573" t="s">
        <v>202</v>
      </c>
      <c r="J47" s="574"/>
      <c r="K47" s="573"/>
      <c r="L47" s="573"/>
      <c r="M47" s="573"/>
      <c r="N47" s="575"/>
      <c r="O47" s="1"/>
      <c r="P47" s="1"/>
      <c r="Q47" s="564" t="s">
        <v>202</v>
      </c>
      <c r="R47" s="565"/>
      <c r="S47" s="566"/>
      <c r="T47" s="566"/>
      <c r="U47" s="566"/>
      <c r="V47" s="567"/>
      <c r="W47" s="288"/>
    </row>
    <row r="48" spans="1:23" ht="14.5" customHeight="1" x14ac:dyDescent="0.35">
      <c r="A48" s="576" t="s">
        <v>24</v>
      </c>
      <c r="B48" s="577"/>
      <c r="C48" s="577"/>
      <c r="D48" s="577"/>
      <c r="E48" s="577"/>
      <c r="F48" s="578"/>
      <c r="G48" s="1"/>
      <c r="H48" s="1"/>
      <c r="I48" s="179" t="s">
        <v>23</v>
      </c>
      <c r="J48" s="180" t="s">
        <v>2</v>
      </c>
      <c r="K48" s="180" t="s">
        <v>19</v>
      </c>
      <c r="L48" s="180" t="s">
        <v>20</v>
      </c>
      <c r="M48" s="180" t="s">
        <v>18</v>
      </c>
      <c r="N48" s="181" t="s">
        <v>7</v>
      </c>
      <c r="O48" s="1"/>
      <c r="P48" s="1"/>
      <c r="Q48" s="182" t="s">
        <v>23</v>
      </c>
      <c r="R48" s="183" t="s">
        <v>2</v>
      </c>
      <c r="S48" s="183" t="s">
        <v>19</v>
      </c>
      <c r="T48" s="183" t="s">
        <v>20</v>
      </c>
      <c r="U48" s="183" t="s">
        <v>18</v>
      </c>
      <c r="V48" s="184" t="s">
        <v>7</v>
      </c>
      <c r="W48" s="288"/>
    </row>
    <row r="49" spans="1:23" ht="14.5" customHeight="1" x14ac:dyDescent="0.35">
      <c r="A49" s="227" t="s">
        <v>0</v>
      </c>
      <c r="B49" s="228" t="s">
        <v>2</v>
      </c>
      <c r="C49" s="228" t="s">
        <v>19</v>
      </c>
      <c r="D49" s="228" t="s">
        <v>20</v>
      </c>
      <c r="E49" s="228" t="s">
        <v>18</v>
      </c>
      <c r="F49" s="229" t="s">
        <v>7</v>
      </c>
      <c r="G49" s="1"/>
      <c r="H49" s="17" t="s">
        <v>10</v>
      </c>
      <c r="I49" s="434" t="s">
        <v>200</v>
      </c>
      <c r="J49" s="14">
        <f>SUM(K49:N49)</f>
        <v>131790393.869563</v>
      </c>
      <c r="K49" s="14">
        <f>C23</f>
        <v>104388502</v>
      </c>
      <c r="L49" s="14">
        <f>D23</f>
        <v>11674002</v>
      </c>
      <c r="M49" s="14">
        <f>E23</f>
        <v>15695669.869563</v>
      </c>
      <c r="N49" s="14">
        <f>F23</f>
        <v>32220</v>
      </c>
      <c r="O49" s="1"/>
      <c r="P49" s="17" t="s">
        <v>10</v>
      </c>
      <c r="Q49" s="434" t="s">
        <v>200</v>
      </c>
      <c r="R49" s="261">
        <f>SUM(S49:V49)</f>
        <v>1</v>
      </c>
      <c r="S49" s="261">
        <f>K49/$J$49</f>
        <v>0.79207974826538952</v>
      </c>
      <c r="T49" s="261">
        <f t="shared" ref="T49:V49" si="2">L49/$J$49</f>
        <v>8.8580067615202054E-2</v>
      </c>
      <c r="U49" s="261">
        <f>M49/$J$49</f>
        <v>0.11909570499574867</v>
      </c>
      <c r="V49" s="261">
        <f t="shared" si="2"/>
        <v>2.4447912365971927E-4</v>
      </c>
      <c r="W49" s="288"/>
    </row>
    <row r="50" spans="1:23" ht="14.5" customHeight="1" x14ac:dyDescent="0.35">
      <c r="A50" s="230">
        <v>2000</v>
      </c>
      <c r="B50" s="245">
        <f>SUM(C50:F50)</f>
        <v>10018374</v>
      </c>
      <c r="C50" s="231">
        <f>C4+C27</f>
        <v>8228903</v>
      </c>
      <c r="D50" s="231">
        <f t="shared" ref="D50:E50" si="3">D4+D27</f>
        <v>1077776</v>
      </c>
      <c r="E50" s="231">
        <f t="shared" si="3"/>
        <v>711695</v>
      </c>
      <c r="F50" s="232">
        <f t="shared" ref="F50:F66" si="4">F4+F27</f>
        <v>0</v>
      </c>
      <c r="G50" s="1"/>
      <c r="H50" s="17" t="s">
        <v>11</v>
      </c>
      <c r="I50" s="434" t="s">
        <v>200</v>
      </c>
      <c r="J50" s="14">
        <f>SUM(K50:N50)</f>
        <v>159359259.29719999</v>
      </c>
      <c r="K50" s="14">
        <f>C46</f>
        <v>144977989</v>
      </c>
      <c r="L50" s="14">
        <f t="shared" ref="L50:N50" si="5">D46</f>
        <v>12736424</v>
      </c>
      <c r="M50" s="14">
        <f t="shared" si="5"/>
        <v>1639001.2971999999</v>
      </c>
      <c r="N50" s="14">
        <f t="shared" si="5"/>
        <v>5845</v>
      </c>
      <c r="O50" s="1"/>
      <c r="P50" s="17" t="s">
        <v>11</v>
      </c>
      <c r="Q50" s="434" t="s">
        <v>200</v>
      </c>
      <c r="R50" s="261">
        <f>SUM(S50:V50)</f>
        <v>1</v>
      </c>
      <c r="S50" s="261">
        <f>K50/$J$50</f>
        <v>0.90975566552816756</v>
      </c>
      <c r="T50" s="261">
        <f t="shared" ref="T50:V50" si="6">L50/$J$50</f>
        <v>7.9922710836945909E-2</v>
      </c>
      <c r="U50" s="261">
        <f>M50/$J$50</f>
        <v>1.0284945502559812E-2</v>
      </c>
      <c r="V50" s="261">
        <f t="shared" si="6"/>
        <v>3.6678132326777821E-5</v>
      </c>
      <c r="W50" s="288"/>
    </row>
    <row r="51" spans="1:23" ht="14.5" customHeight="1" x14ac:dyDescent="0.35">
      <c r="A51" s="230">
        <v>2001</v>
      </c>
      <c r="B51" s="245">
        <f t="shared" ref="B51:B68" si="7">SUM(C51:F51)</f>
        <v>10153424.166763</v>
      </c>
      <c r="C51" s="231">
        <f t="shared" ref="C51:E51" si="8">C5+C28</f>
        <v>8207765</v>
      </c>
      <c r="D51" s="231">
        <f t="shared" si="8"/>
        <v>1186649</v>
      </c>
      <c r="E51" s="231">
        <f t="shared" si="8"/>
        <v>759010.16676299996</v>
      </c>
      <c r="F51" s="232">
        <f t="shared" si="4"/>
        <v>0</v>
      </c>
      <c r="G51" s="1"/>
      <c r="H51" s="17" t="s">
        <v>2</v>
      </c>
      <c r="I51" s="434" t="s">
        <v>200</v>
      </c>
      <c r="J51" s="19">
        <f>SUM(K51:N51)</f>
        <v>291149653.16676301</v>
      </c>
      <c r="K51" s="19">
        <f>SUM(K49:K50)</f>
        <v>249366491</v>
      </c>
      <c r="L51" s="19">
        <f t="shared" ref="L51:N51" si="9">SUM(L49:L50)</f>
        <v>24410426</v>
      </c>
      <c r="M51" s="19">
        <f t="shared" si="9"/>
        <v>17334671.166763</v>
      </c>
      <c r="N51" s="19">
        <f t="shared" si="9"/>
        <v>38065</v>
      </c>
      <c r="O51" s="1"/>
      <c r="P51" s="17" t="s">
        <v>2</v>
      </c>
      <c r="Q51" s="434" t="s">
        <v>200</v>
      </c>
      <c r="R51" s="261">
        <f>SUM(S51:V51)</f>
        <v>1</v>
      </c>
      <c r="S51" s="261">
        <f>K51/$J$51</f>
        <v>0.8564890539545631</v>
      </c>
      <c r="T51" s="261">
        <f t="shared" ref="T51:V51" si="10">L51/$J$51</f>
        <v>8.3841508085253799E-2</v>
      </c>
      <c r="U51" s="261">
        <f>M51/$J$51</f>
        <v>5.9538697636140232E-2</v>
      </c>
      <c r="V51" s="261">
        <f t="shared" si="10"/>
        <v>1.3074032404289813E-4</v>
      </c>
      <c r="W51" s="288"/>
    </row>
    <row r="52" spans="1:23" ht="14.5" customHeight="1" x14ac:dyDescent="0.35">
      <c r="A52" s="230">
        <v>2002</v>
      </c>
      <c r="B52" s="245">
        <f t="shared" si="7"/>
        <v>9920926</v>
      </c>
      <c r="C52" s="231">
        <f t="shared" ref="C52:E52" si="11">C6+C29</f>
        <v>8203265</v>
      </c>
      <c r="D52" s="231">
        <f t="shared" si="11"/>
        <v>1202839</v>
      </c>
      <c r="E52" s="231">
        <f t="shared" si="11"/>
        <v>514822</v>
      </c>
      <c r="F52" s="232">
        <f t="shared" si="4"/>
        <v>0</v>
      </c>
      <c r="G52" s="1"/>
      <c r="H52" s="1"/>
      <c r="I52" s="1"/>
      <c r="J52" s="19"/>
      <c r="K52" s="14"/>
      <c r="L52" s="14"/>
      <c r="M52" s="14"/>
      <c r="N52" s="14"/>
      <c r="O52" s="1"/>
      <c r="P52" s="1"/>
      <c r="Q52" s="1"/>
      <c r="R52" s="1"/>
      <c r="S52" s="1"/>
      <c r="T52" s="1"/>
      <c r="U52" s="1"/>
      <c r="V52" s="1"/>
      <c r="W52" s="288"/>
    </row>
    <row r="53" spans="1:23" s="12" customFormat="1" ht="14.5" customHeight="1" x14ac:dyDescent="0.35">
      <c r="A53" s="234">
        <v>2003</v>
      </c>
      <c r="B53" s="245">
        <f t="shared" si="7"/>
        <v>10381887</v>
      </c>
      <c r="C53" s="231">
        <f t="shared" ref="C53:E53" si="12">C7+C30</f>
        <v>8403212</v>
      </c>
      <c r="D53" s="231">
        <f t="shared" si="12"/>
        <v>1208218</v>
      </c>
      <c r="E53" s="231">
        <f t="shared" si="12"/>
        <v>770457</v>
      </c>
      <c r="F53" s="232">
        <f t="shared" si="4"/>
        <v>0</v>
      </c>
      <c r="G53" s="463"/>
      <c r="H53" s="17" t="s">
        <v>10</v>
      </c>
      <c r="I53" s="434" t="s">
        <v>12</v>
      </c>
      <c r="J53" s="16">
        <f>J49/J51</f>
        <v>0.4526551635425678</v>
      </c>
      <c r="K53" s="16">
        <f t="shared" ref="K53:N53" si="13">K49/K51</f>
        <v>0.41861479295548176</v>
      </c>
      <c r="L53" s="16">
        <f t="shared" si="13"/>
        <v>0.47823835602049714</v>
      </c>
      <c r="M53" s="16">
        <f t="shared" si="13"/>
        <v>0.90544953051416555</v>
      </c>
      <c r="N53" s="16">
        <f t="shared" si="13"/>
        <v>0.84644686720084061</v>
      </c>
      <c r="O53" s="463"/>
      <c r="P53" s="1"/>
      <c r="Q53" s="1"/>
      <c r="R53" s="1"/>
      <c r="S53" s="463"/>
      <c r="T53" s="463"/>
      <c r="U53" s="463"/>
      <c r="V53" s="463"/>
    </row>
    <row r="54" spans="1:23" ht="14.5" customHeight="1" x14ac:dyDescent="0.35">
      <c r="A54" s="230">
        <v>2004</v>
      </c>
      <c r="B54" s="245">
        <f t="shared" si="7"/>
        <v>10838391</v>
      </c>
      <c r="C54" s="231">
        <f t="shared" ref="C54:E54" si="14">C8+C31</f>
        <v>9009979</v>
      </c>
      <c r="D54" s="231">
        <f t="shared" si="14"/>
        <v>1213224</v>
      </c>
      <c r="E54" s="231">
        <f t="shared" si="14"/>
        <v>615188</v>
      </c>
      <c r="F54" s="232">
        <f t="shared" si="4"/>
        <v>0</v>
      </c>
      <c r="G54" s="1"/>
      <c r="H54" s="17" t="s">
        <v>11</v>
      </c>
      <c r="I54" s="434" t="s">
        <v>12</v>
      </c>
      <c r="J54" s="16">
        <f>J50/J51</f>
        <v>0.54734483645743215</v>
      </c>
      <c r="K54" s="16">
        <f t="shared" ref="K54:N54" si="15">K50/K51</f>
        <v>0.58138520704451824</v>
      </c>
      <c r="L54" s="16">
        <f t="shared" si="15"/>
        <v>0.52176164397950286</v>
      </c>
      <c r="M54" s="16">
        <f t="shared" si="15"/>
        <v>9.4550469485834482E-2</v>
      </c>
      <c r="N54" s="16">
        <f t="shared" si="15"/>
        <v>0.15355313279915933</v>
      </c>
      <c r="O54" s="1"/>
      <c r="P54" s="1"/>
      <c r="Q54" s="1"/>
      <c r="R54" s="1"/>
      <c r="S54" s="1"/>
      <c r="T54" s="1"/>
      <c r="U54" s="1"/>
      <c r="V54" s="1"/>
      <c r="W54" s="288"/>
    </row>
    <row r="55" spans="1:23" ht="14.5" customHeight="1" x14ac:dyDescent="0.35">
      <c r="A55" s="230">
        <v>2005</v>
      </c>
      <c r="B55" s="245">
        <f t="shared" si="7"/>
        <v>11473525</v>
      </c>
      <c r="C55" s="231">
        <f t="shared" ref="C55:E55" si="16">C9+C32</f>
        <v>9402942</v>
      </c>
      <c r="D55" s="231">
        <f t="shared" si="16"/>
        <v>1229704</v>
      </c>
      <c r="E55" s="231">
        <f t="shared" si="16"/>
        <v>840879</v>
      </c>
      <c r="F55" s="232">
        <f t="shared" si="4"/>
        <v>0</v>
      </c>
      <c r="G55" s="1"/>
      <c r="H55" s="1"/>
      <c r="I55" s="1"/>
      <c r="J55" s="1"/>
      <c r="K55" s="434"/>
      <c r="L55" s="434"/>
      <c r="M55" s="434"/>
      <c r="N55" s="434"/>
      <c r="O55" s="1"/>
      <c r="P55" s="1"/>
      <c r="Q55" s="1"/>
      <c r="R55" s="1"/>
      <c r="S55" s="1"/>
      <c r="T55" s="1"/>
      <c r="U55" s="1"/>
      <c r="V55" s="1"/>
      <c r="W55" s="288"/>
    </row>
    <row r="56" spans="1:23" ht="14.5" customHeight="1" x14ac:dyDescent="0.35">
      <c r="A56" s="230">
        <v>2006</v>
      </c>
      <c r="B56" s="245">
        <f t="shared" si="7"/>
        <v>12393407</v>
      </c>
      <c r="C56" s="231">
        <f t="shared" ref="C56:E56" si="17">C10+C33</f>
        <v>10284142</v>
      </c>
      <c r="D56" s="231">
        <f t="shared" si="17"/>
        <v>1251909</v>
      </c>
      <c r="E56" s="231">
        <f t="shared" si="17"/>
        <v>857356</v>
      </c>
      <c r="F56" s="232">
        <f t="shared" si="4"/>
        <v>0</v>
      </c>
      <c r="G56" s="1"/>
      <c r="H56" s="17"/>
      <c r="I56" s="1"/>
      <c r="J56" s="11"/>
      <c r="K56" s="11"/>
      <c r="L56" s="11"/>
      <c r="M56" s="11"/>
      <c r="N56" s="11"/>
      <c r="O56" s="1"/>
      <c r="P56" s="1"/>
      <c r="Q56" s="1"/>
      <c r="R56" s="1"/>
      <c r="S56" s="1"/>
      <c r="T56" s="1"/>
      <c r="U56" s="1"/>
      <c r="V56" s="1"/>
      <c r="W56" s="288"/>
    </row>
    <row r="57" spans="1:23" ht="14.5" customHeight="1" x14ac:dyDescent="0.35">
      <c r="A57" s="230">
        <v>2007</v>
      </c>
      <c r="B57" s="245">
        <f t="shared" si="7"/>
        <v>13532615</v>
      </c>
      <c r="C57" s="231">
        <f t="shared" ref="C57:E57" si="18">C11+C34</f>
        <v>11327626</v>
      </c>
      <c r="D57" s="231">
        <f t="shared" si="18"/>
        <v>1274843</v>
      </c>
      <c r="E57" s="231">
        <f t="shared" si="18"/>
        <v>930146</v>
      </c>
      <c r="F57" s="232">
        <f t="shared" si="4"/>
        <v>0</v>
      </c>
      <c r="G57" s="1"/>
      <c r="H57" s="17"/>
      <c r="I57" s="1"/>
      <c r="J57" s="16"/>
      <c r="K57" s="16"/>
      <c r="L57" s="16"/>
      <c r="M57" s="16"/>
      <c r="N57" s="16"/>
      <c r="O57" s="1"/>
      <c r="P57" s="1"/>
      <c r="Q57" s="1"/>
      <c r="R57" s="1"/>
      <c r="S57" s="1"/>
      <c r="T57" s="1"/>
      <c r="U57" s="1"/>
      <c r="V57" s="1"/>
      <c r="W57" s="288"/>
    </row>
    <row r="58" spans="1:23" ht="14.5" customHeight="1" x14ac:dyDescent="0.35">
      <c r="A58" s="230">
        <v>2008</v>
      </c>
      <c r="B58" s="245">
        <f t="shared" si="7"/>
        <v>13924755</v>
      </c>
      <c r="C58" s="231">
        <f t="shared" ref="C58:E58" si="19">C12+C35</f>
        <v>11746446</v>
      </c>
      <c r="D58" s="231">
        <f t="shared" si="19"/>
        <v>1286734</v>
      </c>
      <c r="E58" s="231">
        <f t="shared" si="19"/>
        <v>891575</v>
      </c>
      <c r="F58" s="232">
        <f t="shared" si="4"/>
        <v>0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288"/>
    </row>
    <row r="59" spans="1:23" ht="14.5" customHeight="1" x14ac:dyDescent="0.35">
      <c r="A59" s="230">
        <v>2009</v>
      </c>
      <c r="B59" s="245">
        <f t="shared" si="7"/>
        <v>13510882</v>
      </c>
      <c r="C59" s="231">
        <f t="shared" ref="C59:E59" si="20">C13+C36</f>
        <v>11409598</v>
      </c>
      <c r="D59" s="231">
        <f t="shared" si="20"/>
        <v>1226860</v>
      </c>
      <c r="E59" s="231">
        <f t="shared" si="20"/>
        <v>874424</v>
      </c>
      <c r="F59" s="232">
        <f t="shared" si="4"/>
        <v>0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288"/>
    </row>
    <row r="60" spans="1:23" ht="14.5" customHeight="1" x14ac:dyDescent="0.35">
      <c r="A60" s="230">
        <v>2010</v>
      </c>
      <c r="B60" s="245">
        <f t="shared" si="7"/>
        <v>14300265</v>
      </c>
      <c r="C60" s="231">
        <f t="shared" ref="C60:E60" si="21">C14+C37</f>
        <v>12289058</v>
      </c>
      <c r="D60" s="231">
        <f t="shared" si="21"/>
        <v>1164118</v>
      </c>
      <c r="E60" s="231">
        <f t="shared" si="21"/>
        <v>847089</v>
      </c>
      <c r="F60" s="232">
        <f t="shared" si="4"/>
        <v>0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288"/>
    </row>
    <row r="61" spans="1:23" ht="14.5" customHeight="1" x14ac:dyDescent="0.35">
      <c r="A61" s="230">
        <v>2011</v>
      </c>
      <c r="B61" s="245">
        <f t="shared" si="7"/>
        <v>15240088</v>
      </c>
      <c r="C61" s="231">
        <f t="shared" ref="C61:E61" si="22">C15+C38</f>
        <v>13189392</v>
      </c>
      <c r="D61" s="231">
        <f t="shared" si="22"/>
        <v>1203384</v>
      </c>
      <c r="E61" s="231">
        <f t="shared" si="22"/>
        <v>847312</v>
      </c>
      <c r="F61" s="232">
        <f t="shared" si="4"/>
        <v>0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288"/>
    </row>
    <row r="62" spans="1:23" ht="14.5" customHeight="1" x14ac:dyDescent="0.35">
      <c r="A62" s="236">
        <v>2012</v>
      </c>
      <c r="B62" s="245">
        <f t="shared" si="7"/>
        <v>15451273</v>
      </c>
      <c r="C62" s="231">
        <f t="shared" ref="C62:E62" si="23">C16+C39</f>
        <v>13500110</v>
      </c>
      <c r="D62" s="231">
        <f t="shared" si="23"/>
        <v>1140670</v>
      </c>
      <c r="E62" s="231">
        <f t="shared" si="23"/>
        <v>810493</v>
      </c>
      <c r="F62" s="232">
        <f t="shared" si="4"/>
        <v>0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288"/>
    </row>
    <row r="63" spans="1:23" ht="14.5" customHeight="1" x14ac:dyDescent="0.35">
      <c r="A63" s="236">
        <v>2013</v>
      </c>
      <c r="B63" s="245">
        <f t="shared" si="7"/>
        <v>16200939</v>
      </c>
      <c r="C63" s="231">
        <f t="shared" ref="C63:E63" si="24">C17+C40</f>
        <v>14155000</v>
      </c>
      <c r="D63" s="231">
        <f t="shared" si="24"/>
        <v>1225566</v>
      </c>
      <c r="E63" s="231">
        <f t="shared" si="24"/>
        <v>820373</v>
      </c>
      <c r="F63" s="232">
        <f t="shared" si="4"/>
        <v>0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288"/>
    </row>
    <row r="64" spans="1:23" ht="14.5" customHeight="1" x14ac:dyDescent="0.35">
      <c r="A64" s="236">
        <v>2014</v>
      </c>
      <c r="B64" s="245">
        <f t="shared" si="7"/>
        <v>17691306</v>
      </c>
      <c r="C64" s="231">
        <f t="shared" ref="C64:E64" si="25">C18+C41</f>
        <v>15554823</v>
      </c>
      <c r="D64" s="231">
        <f t="shared" si="25"/>
        <v>1272823</v>
      </c>
      <c r="E64" s="231">
        <f t="shared" si="25"/>
        <v>863660</v>
      </c>
      <c r="F64" s="232">
        <f t="shared" si="4"/>
        <v>0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288"/>
    </row>
    <row r="65" spans="1:23" ht="14.5" customHeight="1" x14ac:dyDescent="0.35">
      <c r="A65" s="236">
        <v>2015</v>
      </c>
      <c r="B65" s="245">
        <f t="shared" si="7"/>
        <v>19624883</v>
      </c>
      <c r="C65" s="231">
        <f t="shared" ref="C65:E65" si="26">C19+C42</f>
        <v>17212683</v>
      </c>
      <c r="D65" s="231">
        <f t="shared" si="26"/>
        <v>1352809</v>
      </c>
      <c r="E65" s="231">
        <f t="shared" si="26"/>
        <v>1057351</v>
      </c>
      <c r="F65" s="232">
        <f t="shared" si="4"/>
        <v>2040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288"/>
    </row>
    <row r="66" spans="1:23" ht="14.5" customHeight="1" x14ac:dyDescent="0.35">
      <c r="A66" s="236">
        <v>2016</v>
      </c>
      <c r="B66" s="245">
        <f t="shared" si="7"/>
        <v>22431641</v>
      </c>
      <c r="C66" s="231">
        <f t="shared" ref="C66:E66" si="27">C20+C43</f>
        <v>19618631</v>
      </c>
      <c r="D66" s="231">
        <f t="shared" si="27"/>
        <v>1549732</v>
      </c>
      <c r="E66" s="231">
        <f t="shared" si="27"/>
        <v>1256753</v>
      </c>
      <c r="F66" s="232">
        <f t="shared" si="4"/>
        <v>6525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464"/>
      <c r="R66" s="464"/>
      <c r="S66" s="1"/>
      <c r="T66" s="1"/>
      <c r="U66" s="1"/>
      <c r="V66" s="1"/>
      <c r="W66" s="288"/>
    </row>
    <row r="67" spans="1:23" s="144" customFormat="1" ht="14.5" customHeight="1" x14ac:dyDescent="0.35">
      <c r="A67" s="236">
        <v>2017</v>
      </c>
      <c r="B67" s="245">
        <f t="shared" si="7"/>
        <v>26134192</v>
      </c>
      <c r="C67" s="231">
        <f t="shared" ref="C67:E67" si="28">C21+C44</f>
        <v>22942390</v>
      </c>
      <c r="D67" s="231">
        <f t="shared" si="28"/>
        <v>1678734</v>
      </c>
      <c r="E67" s="231">
        <f t="shared" si="28"/>
        <v>1502531</v>
      </c>
      <c r="F67" s="232">
        <f t="shared" ref="F67" si="29">F21+F44</f>
        <v>10537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464"/>
      <c r="R67" s="464"/>
      <c r="S67" s="1"/>
      <c r="T67" s="1"/>
      <c r="U67" s="1"/>
      <c r="V67" s="1"/>
      <c r="W67" s="288"/>
    </row>
    <row r="68" spans="1:23" ht="14.5" customHeight="1" x14ac:dyDescent="0.35">
      <c r="A68" s="239">
        <v>2018</v>
      </c>
      <c r="B68" s="246">
        <f t="shared" si="7"/>
        <v>27926880</v>
      </c>
      <c r="C68" s="240">
        <f t="shared" ref="C68:E68" si="30">C22+C45</f>
        <v>24680526</v>
      </c>
      <c r="D68" s="240">
        <f t="shared" si="30"/>
        <v>1663834</v>
      </c>
      <c r="E68" s="240">
        <f t="shared" si="30"/>
        <v>1563557</v>
      </c>
      <c r="F68" s="247">
        <f>F22+F45</f>
        <v>18963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464"/>
      <c r="R68" s="464"/>
      <c r="S68" s="1"/>
      <c r="T68" s="1"/>
      <c r="U68" s="1"/>
      <c r="V68" s="1"/>
      <c r="W68" s="288"/>
    </row>
    <row r="69" spans="1:23" ht="14.5" customHeight="1" x14ac:dyDescent="0.35">
      <c r="A69" s="434" t="s">
        <v>200</v>
      </c>
      <c r="B69" s="11">
        <f>SUM(B50:B68)</f>
        <v>291149653.16676301</v>
      </c>
      <c r="C69" s="11">
        <f>SUM(C50:C68)</f>
        <v>249366491</v>
      </c>
      <c r="D69" s="11">
        <f t="shared" ref="D69:F69" si="31">SUM(D50:D68)</f>
        <v>24410426</v>
      </c>
      <c r="E69" s="11">
        <f t="shared" si="31"/>
        <v>17334671.166763</v>
      </c>
      <c r="F69" s="11">
        <f t="shared" si="31"/>
        <v>38065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288"/>
    </row>
    <row r="70" spans="1:23" x14ac:dyDescent="0.35">
      <c r="A70" s="1"/>
      <c r="B70" s="11"/>
      <c r="C70" s="11"/>
      <c r="D70" s="11"/>
      <c r="E70" s="1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288"/>
    </row>
    <row r="71" spans="1:23" x14ac:dyDescent="0.35">
      <c r="A71" s="1"/>
      <c r="B71" s="11"/>
      <c r="C71" s="11"/>
      <c r="D71" s="11"/>
      <c r="E71" s="1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288"/>
    </row>
    <row r="72" spans="1:23" x14ac:dyDescent="0.35">
      <c r="A72" s="568" t="s">
        <v>201</v>
      </c>
      <c r="B72" s="568"/>
      <c r="C72" s="568"/>
      <c r="D72" s="568"/>
      <c r="E72" s="568"/>
      <c r="F72" s="568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288"/>
    </row>
    <row r="73" spans="1:23" x14ac:dyDescent="0.35">
      <c r="A73" s="248" t="s">
        <v>0</v>
      </c>
      <c r="B73" s="249" t="s">
        <v>2</v>
      </c>
      <c r="C73" s="249" t="s">
        <v>19</v>
      </c>
      <c r="D73" s="249" t="s">
        <v>20</v>
      </c>
      <c r="E73" s="249" t="s">
        <v>18</v>
      </c>
      <c r="F73" s="250" t="s">
        <v>7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288"/>
    </row>
    <row r="74" spans="1:23" ht="50" customHeight="1" x14ac:dyDescent="0.35">
      <c r="A74" s="251" t="s">
        <v>9</v>
      </c>
      <c r="B74" s="252">
        <f>SUM(C74:F74)</f>
        <v>131790393.869563</v>
      </c>
      <c r="C74" s="253">
        <f>SUM(C4:C22)</f>
        <v>104388502</v>
      </c>
      <c r="D74" s="253">
        <f>SUM(D4:D22)</f>
        <v>11674002</v>
      </c>
      <c r="E74" s="253">
        <f t="shared" ref="E74" si="32">SUM(E4:E22)</f>
        <v>15695669.869563</v>
      </c>
      <c r="F74" s="254">
        <f>SUM(F4:F22)</f>
        <v>32220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288"/>
    </row>
    <row r="75" spans="1:23" ht="50" customHeight="1" x14ac:dyDescent="0.35">
      <c r="A75" s="251" t="s">
        <v>13</v>
      </c>
      <c r="B75" s="252">
        <f>SUM(C75:F75)</f>
        <v>159359259.29719999</v>
      </c>
      <c r="C75" s="253">
        <f>SUM(C27:C45)</f>
        <v>144977989</v>
      </c>
      <c r="D75" s="253">
        <f>SUM(D27:D45)</f>
        <v>12736424</v>
      </c>
      <c r="E75" s="253">
        <f>SUM(E27:E45)</f>
        <v>1639001.2971999999</v>
      </c>
      <c r="F75" s="254">
        <f>SUM(F27:F45)</f>
        <v>5845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288"/>
    </row>
    <row r="76" spans="1:23" ht="50" customHeight="1" x14ac:dyDescent="0.35">
      <c r="A76" s="255" t="s">
        <v>14</v>
      </c>
      <c r="B76" s="256">
        <f>SUM(B74:B75)</f>
        <v>291149653.16676301</v>
      </c>
      <c r="C76" s="257">
        <f>C74+C75</f>
        <v>249366491</v>
      </c>
      <c r="D76" s="257">
        <f>D74+D75</f>
        <v>24410426</v>
      </c>
      <c r="E76" s="257">
        <f>E74+E75</f>
        <v>17334671.166763</v>
      </c>
      <c r="F76" s="258">
        <f>F74+F75</f>
        <v>38065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288"/>
    </row>
    <row r="77" spans="1:23" x14ac:dyDescent="0.35">
      <c r="A77" s="1"/>
      <c r="B77" s="11"/>
      <c r="C77" s="11"/>
      <c r="D77" s="11"/>
      <c r="E77" s="11"/>
      <c r="F77" s="1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288"/>
    </row>
    <row r="78" spans="1:23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288"/>
    </row>
    <row r="79" spans="1:23" x14ac:dyDescent="0.35">
      <c r="A79" s="178" t="s">
        <v>182</v>
      </c>
      <c r="B79" s="178"/>
      <c r="C79" s="178"/>
      <c r="D79" s="178"/>
      <c r="E79" s="178"/>
      <c r="F79" s="178"/>
      <c r="G79" s="178"/>
      <c r="H79" s="178"/>
      <c r="I79" s="178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288"/>
    </row>
    <row r="80" spans="1:23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288"/>
    </row>
  </sheetData>
  <mergeCells count="7">
    <mergeCell ref="Q47:V47"/>
    <mergeCell ref="Q46:V46"/>
    <mergeCell ref="A2:F2"/>
    <mergeCell ref="I47:N47"/>
    <mergeCell ref="A72:F72"/>
    <mergeCell ref="A48:F48"/>
    <mergeCell ref="A25:F25"/>
  </mergeCells>
  <pageMargins left="0.31496062992125984" right="0.70866141732283472" top="0.74803149606299213" bottom="0.35433070866141736" header="0.31496062992125984" footer="0.31496062992125984"/>
  <pageSetup paperSize="8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2"/>
  <sheetViews>
    <sheetView topLeftCell="B1" zoomScale="80" zoomScaleNormal="80" workbookViewId="0">
      <selection activeCell="F24" sqref="F24"/>
    </sheetView>
  </sheetViews>
  <sheetFormatPr defaultRowHeight="14.5" x14ac:dyDescent="0.35"/>
  <cols>
    <col min="1" max="6" width="10.6328125" customWidth="1"/>
    <col min="7" max="7" width="7.81640625" customWidth="1"/>
    <col min="8" max="8" width="25.81640625" bestFit="1" customWidth="1"/>
    <col min="9" max="9" width="8.54296875" customWidth="1"/>
    <col min="10" max="10" width="13.1796875" customWidth="1"/>
    <col min="11" max="11" width="12.453125" customWidth="1"/>
    <col min="12" max="12" width="12.1796875" customWidth="1"/>
    <col min="13" max="13" width="11.7265625" customWidth="1"/>
    <col min="14" max="14" width="8.453125" customWidth="1"/>
    <col min="16" max="16" width="25.81640625" customWidth="1"/>
    <col min="17" max="17" width="8.54296875" customWidth="1"/>
    <col min="18" max="18" width="7" customWidth="1"/>
    <col min="19" max="19" width="11.54296875" customWidth="1"/>
    <col min="20" max="20" width="8.81640625" customWidth="1"/>
    <col min="21" max="21" width="8" customWidth="1"/>
    <col min="22" max="22" width="7.81640625" customWidth="1"/>
  </cols>
  <sheetData>
    <row r="1" spans="1:14" ht="14.5" customHeight="1" x14ac:dyDescent="0.35">
      <c r="A1" s="151" t="s">
        <v>161</v>
      </c>
      <c r="B1" s="68"/>
      <c r="C1" s="68"/>
      <c r="D1" s="68"/>
      <c r="E1" s="68"/>
      <c r="F1" s="68"/>
      <c r="G1" s="68"/>
      <c r="H1" s="82"/>
      <c r="I1" s="83"/>
      <c r="J1" s="83"/>
      <c r="K1" s="83"/>
      <c r="L1" s="83"/>
      <c r="M1" s="83"/>
      <c r="N1" s="83"/>
    </row>
    <row r="2" spans="1:14" ht="14.5" customHeight="1" x14ac:dyDescent="0.35">
      <c r="A2" s="576" t="s">
        <v>25</v>
      </c>
      <c r="B2" s="582"/>
      <c r="C2" s="582"/>
      <c r="D2" s="577"/>
      <c r="E2" s="577"/>
      <c r="F2" s="578"/>
      <c r="H2" s="80"/>
      <c r="I2" s="77"/>
      <c r="J2" s="84"/>
      <c r="K2" s="84"/>
      <c r="L2" s="84"/>
      <c r="M2" s="84"/>
      <c r="N2" s="84"/>
    </row>
    <row r="3" spans="1:14" x14ac:dyDescent="0.35">
      <c r="A3" s="227" t="s">
        <v>0</v>
      </c>
      <c r="B3" s="228" t="s">
        <v>2</v>
      </c>
      <c r="C3" s="228" t="s">
        <v>19</v>
      </c>
      <c r="D3" s="228" t="s">
        <v>20</v>
      </c>
      <c r="E3" s="228" t="s">
        <v>18</v>
      </c>
      <c r="F3" s="229" t="s">
        <v>7</v>
      </c>
      <c r="H3" s="80"/>
      <c r="I3" s="77"/>
      <c r="J3" s="85"/>
      <c r="K3" s="85"/>
      <c r="L3" s="85"/>
      <c r="M3" s="85"/>
      <c r="N3" s="85"/>
    </row>
    <row r="4" spans="1:14" ht="14.5" customHeight="1" x14ac:dyDescent="0.25">
      <c r="A4" s="230">
        <v>2000</v>
      </c>
      <c r="B4" s="231">
        <f>SUM(C4:F4)</f>
        <v>5160540</v>
      </c>
      <c r="C4" s="231">
        <v>3793402</v>
      </c>
      <c r="D4" s="231">
        <v>675299</v>
      </c>
      <c r="E4" s="231">
        <v>691839</v>
      </c>
      <c r="F4" s="232">
        <v>0</v>
      </c>
      <c r="H4" s="86"/>
      <c r="I4" s="77"/>
      <c r="J4" s="83"/>
      <c r="K4" s="83"/>
      <c r="L4" s="83"/>
      <c r="M4" s="83"/>
      <c r="N4" s="83"/>
    </row>
    <row r="5" spans="1:14" ht="14.5" customHeight="1" x14ac:dyDescent="0.25">
      <c r="A5" s="230">
        <v>2001</v>
      </c>
      <c r="B5" s="231">
        <f t="shared" ref="B5:B22" si="0">SUM(C5:F5)</f>
        <v>4693974.7825330002</v>
      </c>
      <c r="C5" s="231">
        <v>3244306</v>
      </c>
      <c r="D5" s="231">
        <v>742803</v>
      </c>
      <c r="E5" s="231">
        <v>706865.78253299987</v>
      </c>
      <c r="F5" s="232">
        <v>0</v>
      </c>
      <c r="H5" s="87"/>
      <c r="I5" s="77"/>
      <c r="J5" s="84"/>
      <c r="K5" s="84"/>
      <c r="L5" s="84"/>
      <c r="M5" s="84"/>
      <c r="N5" s="84"/>
    </row>
    <row r="6" spans="1:14" ht="15" x14ac:dyDescent="0.25">
      <c r="A6" s="234">
        <v>2002</v>
      </c>
      <c r="B6" s="231">
        <f t="shared" si="0"/>
        <v>5352015</v>
      </c>
      <c r="C6" s="231">
        <v>4106843</v>
      </c>
      <c r="D6" s="231">
        <v>758247</v>
      </c>
      <c r="E6" s="231">
        <v>486925</v>
      </c>
      <c r="F6" s="232">
        <v>0</v>
      </c>
      <c r="H6" s="86"/>
      <c r="I6" s="77"/>
      <c r="J6" s="83"/>
      <c r="K6" s="83"/>
      <c r="L6" s="83"/>
      <c r="M6" s="83"/>
      <c r="N6" s="83"/>
    </row>
    <row r="7" spans="1:14" ht="14.5" customHeight="1" x14ac:dyDescent="0.25">
      <c r="A7" s="234">
        <v>2003</v>
      </c>
      <c r="B7" s="231">
        <f t="shared" si="0"/>
        <v>5723686</v>
      </c>
      <c r="C7" s="231">
        <v>4257630</v>
      </c>
      <c r="D7" s="231">
        <v>738962</v>
      </c>
      <c r="E7" s="231">
        <v>727094</v>
      </c>
      <c r="F7" s="232">
        <v>0</v>
      </c>
      <c r="G7" s="7"/>
      <c r="H7" s="88"/>
      <c r="I7" s="77"/>
      <c r="J7" s="85"/>
      <c r="K7" s="85"/>
      <c r="L7" s="85"/>
      <c r="M7" s="85"/>
      <c r="N7" s="85"/>
    </row>
    <row r="8" spans="1:14" ht="15" x14ac:dyDescent="0.25">
      <c r="A8" s="234">
        <v>2004</v>
      </c>
      <c r="B8" s="231">
        <f t="shared" si="0"/>
        <v>5901911</v>
      </c>
      <c r="C8" s="231">
        <v>4587178</v>
      </c>
      <c r="D8" s="231">
        <v>739712</v>
      </c>
      <c r="E8" s="231">
        <v>575021</v>
      </c>
      <c r="F8" s="232">
        <v>0</v>
      </c>
      <c r="H8" s="86"/>
      <c r="I8" s="77"/>
      <c r="J8" s="89"/>
      <c r="K8" s="89"/>
      <c r="L8" s="89"/>
      <c r="M8" s="89"/>
      <c r="N8" s="89"/>
    </row>
    <row r="9" spans="1:14" ht="15" x14ac:dyDescent="0.25">
      <c r="A9" s="230">
        <v>2005</v>
      </c>
      <c r="B9" s="231">
        <f t="shared" si="0"/>
        <v>6206028</v>
      </c>
      <c r="C9" s="231">
        <v>4677996</v>
      </c>
      <c r="D9" s="231">
        <v>751731</v>
      </c>
      <c r="E9" s="231">
        <v>776301</v>
      </c>
      <c r="F9" s="232">
        <v>0</v>
      </c>
      <c r="H9" s="86"/>
      <c r="I9" s="77"/>
      <c r="J9" s="86"/>
      <c r="K9" s="65"/>
      <c r="L9" s="65"/>
      <c r="M9" s="65"/>
      <c r="N9" s="65"/>
    </row>
    <row r="10" spans="1:14" ht="15" x14ac:dyDescent="0.25">
      <c r="A10" s="230">
        <v>2006</v>
      </c>
      <c r="B10" s="231">
        <f t="shared" si="0"/>
        <v>6372870</v>
      </c>
      <c r="C10" s="231">
        <v>4832392</v>
      </c>
      <c r="D10" s="231">
        <v>739682</v>
      </c>
      <c r="E10" s="231">
        <v>800796</v>
      </c>
      <c r="F10" s="232">
        <v>0</v>
      </c>
      <c r="H10" s="86"/>
      <c r="I10" s="77"/>
      <c r="J10" s="89"/>
      <c r="K10" s="89"/>
      <c r="L10" s="89"/>
      <c r="M10" s="89"/>
      <c r="N10" s="89"/>
    </row>
    <row r="11" spans="1:14" x14ac:dyDescent="0.35">
      <c r="A11" s="230">
        <v>2007</v>
      </c>
      <c r="B11" s="231">
        <f t="shared" si="0"/>
        <v>6521628</v>
      </c>
      <c r="C11" s="231">
        <v>4952440</v>
      </c>
      <c r="D11" s="231">
        <v>690125</v>
      </c>
      <c r="E11" s="231">
        <v>879063</v>
      </c>
      <c r="F11" s="232">
        <v>0</v>
      </c>
      <c r="H11" s="86"/>
      <c r="I11" s="77"/>
      <c r="J11" s="89"/>
      <c r="K11" s="89"/>
      <c r="L11" s="89"/>
      <c r="M11" s="89"/>
      <c r="N11" s="89"/>
    </row>
    <row r="12" spans="1:14" x14ac:dyDescent="0.35">
      <c r="A12" s="230">
        <v>2008</v>
      </c>
      <c r="B12" s="231">
        <f t="shared" si="0"/>
        <v>6637369</v>
      </c>
      <c r="C12" s="231">
        <v>5140670</v>
      </c>
      <c r="D12" s="231">
        <v>656997</v>
      </c>
      <c r="E12" s="231">
        <v>839702</v>
      </c>
      <c r="F12" s="232">
        <v>0</v>
      </c>
      <c r="H12" s="86"/>
      <c r="I12" s="77"/>
      <c r="J12" s="86"/>
      <c r="K12" s="86"/>
      <c r="L12" s="86"/>
      <c r="M12" s="86"/>
      <c r="N12" s="86"/>
    </row>
    <row r="13" spans="1:14" x14ac:dyDescent="0.35">
      <c r="A13" s="230">
        <v>2009</v>
      </c>
      <c r="B13" s="231">
        <f t="shared" si="0"/>
        <v>6480284</v>
      </c>
      <c r="C13" s="231">
        <v>5014236</v>
      </c>
      <c r="D13" s="231">
        <v>640696</v>
      </c>
      <c r="E13" s="231">
        <v>825352</v>
      </c>
      <c r="F13" s="232">
        <v>0</v>
      </c>
      <c r="H13" s="80"/>
      <c r="I13" s="77"/>
      <c r="J13" s="80"/>
      <c r="K13" s="80"/>
      <c r="L13" s="80"/>
      <c r="M13" s="80"/>
      <c r="N13" s="80"/>
    </row>
    <row r="14" spans="1:14" x14ac:dyDescent="0.35">
      <c r="A14" s="230">
        <v>2010</v>
      </c>
      <c r="B14" s="231">
        <f t="shared" si="0"/>
        <v>6774658</v>
      </c>
      <c r="C14" s="231">
        <v>5384639</v>
      </c>
      <c r="D14" s="231">
        <v>585882</v>
      </c>
      <c r="E14" s="231">
        <v>804137</v>
      </c>
      <c r="F14" s="232">
        <v>0</v>
      </c>
      <c r="H14" s="80"/>
      <c r="I14" s="77"/>
      <c r="J14" s="80"/>
      <c r="K14" s="80"/>
      <c r="L14" s="80"/>
      <c r="M14" s="80"/>
      <c r="N14" s="80"/>
    </row>
    <row r="15" spans="1:14" x14ac:dyDescent="0.35">
      <c r="A15" s="230">
        <v>2011</v>
      </c>
      <c r="B15" s="231">
        <f t="shared" si="0"/>
        <v>6976265</v>
      </c>
      <c r="C15" s="231">
        <v>5613835</v>
      </c>
      <c r="D15" s="231">
        <v>556235</v>
      </c>
      <c r="E15" s="231">
        <v>806195</v>
      </c>
      <c r="F15" s="232">
        <v>0</v>
      </c>
      <c r="H15" s="80"/>
      <c r="I15" s="77"/>
      <c r="J15" s="80"/>
      <c r="K15" s="80"/>
      <c r="L15" s="80"/>
      <c r="M15" s="80"/>
      <c r="N15" s="80"/>
    </row>
    <row r="16" spans="1:14" x14ac:dyDescent="0.35">
      <c r="A16" s="236">
        <v>2012</v>
      </c>
      <c r="B16" s="231">
        <f t="shared" si="0"/>
        <v>6992366</v>
      </c>
      <c r="C16" s="231">
        <v>5724660</v>
      </c>
      <c r="D16" s="231">
        <v>487247</v>
      </c>
      <c r="E16" s="231">
        <v>780459</v>
      </c>
      <c r="F16" s="232">
        <v>0</v>
      </c>
      <c r="H16" s="80"/>
      <c r="I16" s="77"/>
      <c r="J16" s="80"/>
      <c r="K16" s="80"/>
      <c r="L16" s="80"/>
      <c r="M16" s="80"/>
      <c r="N16" s="80"/>
    </row>
    <row r="17" spans="1:14" x14ac:dyDescent="0.35">
      <c r="A17" s="236">
        <v>2013</v>
      </c>
      <c r="B17" s="231">
        <f t="shared" si="0"/>
        <v>7245217</v>
      </c>
      <c r="C17" s="231">
        <v>5965853</v>
      </c>
      <c r="D17" s="231">
        <v>500058</v>
      </c>
      <c r="E17" s="231">
        <v>779306</v>
      </c>
      <c r="F17" s="232">
        <v>0</v>
      </c>
      <c r="H17" s="80"/>
      <c r="I17" s="77"/>
      <c r="J17" s="80"/>
      <c r="K17" s="80"/>
      <c r="L17" s="80"/>
      <c r="M17" s="80"/>
      <c r="N17" s="80"/>
    </row>
    <row r="18" spans="1:14" x14ac:dyDescent="0.35">
      <c r="A18" s="236">
        <v>2014</v>
      </c>
      <c r="B18" s="231">
        <f t="shared" si="0"/>
        <v>7717041</v>
      </c>
      <c r="C18" s="231">
        <v>6391008</v>
      </c>
      <c r="D18" s="231">
        <v>494037</v>
      </c>
      <c r="E18" s="231">
        <v>831996</v>
      </c>
      <c r="F18" s="232">
        <v>0</v>
      </c>
      <c r="H18" s="80"/>
      <c r="I18" s="77"/>
      <c r="J18" s="80"/>
      <c r="K18" s="80"/>
      <c r="L18" s="80"/>
      <c r="M18" s="80"/>
      <c r="N18" s="80"/>
    </row>
    <row r="19" spans="1:14" ht="14.5" customHeight="1" x14ac:dyDescent="0.35">
      <c r="A19" s="236">
        <v>2015</v>
      </c>
      <c r="B19" s="231">
        <f t="shared" si="0"/>
        <v>7673988</v>
      </c>
      <c r="C19" s="231">
        <v>6368631</v>
      </c>
      <c r="D19" s="231">
        <v>438979</v>
      </c>
      <c r="E19" s="231">
        <v>865180</v>
      </c>
      <c r="F19" s="232">
        <v>1198</v>
      </c>
      <c r="H19" s="80"/>
      <c r="I19" s="77"/>
      <c r="J19" s="80"/>
      <c r="K19" s="80"/>
      <c r="L19" s="80"/>
      <c r="M19" s="80"/>
      <c r="N19" s="80"/>
    </row>
    <row r="20" spans="1:14" ht="14.5" customHeight="1" x14ac:dyDescent="0.35">
      <c r="A20" s="236">
        <v>2016</v>
      </c>
      <c r="B20" s="231">
        <f t="shared" si="0"/>
        <v>8272945</v>
      </c>
      <c r="C20" s="231">
        <v>6822925</v>
      </c>
      <c r="D20" s="231">
        <v>454573</v>
      </c>
      <c r="E20" s="231">
        <v>989746</v>
      </c>
      <c r="F20" s="232">
        <v>5701</v>
      </c>
      <c r="H20" s="80"/>
      <c r="I20" s="77"/>
      <c r="J20" s="80"/>
      <c r="K20" s="79"/>
      <c r="L20" s="90"/>
      <c r="M20" s="80"/>
      <c r="N20" s="80"/>
    </row>
    <row r="21" spans="1:14" s="144" customFormat="1" ht="14.5" customHeight="1" x14ac:dyDescent="0.35">
      <c r="A21" s="391">
        <v>2017</v>
      </c>
      <c r="B21" s="231">
        <f t="shared" si="0"/>
        <v>9888270</v>
      </c>
      <c r="C21" s="392">
        <v>8210186</v>
      </c>
      <c r="D21" s="392">
        <v>484640</v>
      </c>
      <c r="E21" s="392">
        <v>1183889</v>
      </c>
      <c r="F21" s="395">
        <v>9555</v>
      </c>
      <c r="H21" s="80"/>
      <c r="I21" s="77"/>
      <c r="J21" s="80"/>
      <c r="K21" s="79"/>
      <c r="L21" s="90"/>
      <c r="M21" s="80"/>
      <c r="N21" s="80"/>
    </row>
    <row r="22" spans="1:14" ht="14.5" customHeight="1" x14ac:dyDescent="0.35">
      <c r="A22" s="239">
        <v>2018</v>
      </c>
      <c r="B22" s="240">
        <f t="shared" si="0"/>
        <v>10760616</v>
      </c>
      <c r="C22" s="240">
        <v>9002296</v>
      </c>
      <c r="D22" s="240">
        <v>494583</v>
      </c>
      <c r="E22" s="240">
        <v>1249071</v>
      </c>
      <c r="F22" s="247">
        <v>14666</v>
      </c>
      <c r="G22" s="13"/>
      <c r="H22" s="80"/>
      <c r="I22" s="77"/>
      <c r="J22" s="80"/>
      <c r="K22" s="79"/>
      <c r="L22" s="79"/>
      <c r="M22" s="79"/>
      <c r="N22" s="80"/>
    </row>
    <row r="23" spans="1:14" ht="14.5" customHeight="1" x14ac:dyDescent="0.35">
      <c r="A23" s="171" t="s">
        <v>200</v>
      </c>
      <c r="B23" s="11">
        <f>SUM(B4:B22)</f>
        <v>131351671.782533</v>
      </c>
      <c r="C23" s="11">
        <f>SUM(C4:C22)</f>
        <v>104091126</v>
      </c>
      <c r="D23" s="11">
        <f>SUM(D4:D22)</f>
        <v>11630488</v>
      </c>
      <c r="E23" s="11">
        <f>SUM(E4:E22)</f>
        <v>15598937.782532999</v>
      </c>
      <c r="F23" s="11">
        <f>SUM(F4:F22)</f>
        <v>31120</v>
      </c>
      <c r="H23" s="80"/>
      <c r="I23" s="77"/>
      <c r="J23" s="80"/>
      <c r="K23" s="13"/>
      <c r="L23" s="13"/>
      <c r="M23" s="13"/>
    </row>
    <row r="24" spans="1:14" x14ac:dyDescent="0.35">
      <c r="A24" s="1"/>
      <c r="B24" s="11"/>
      <c r="C24" s="11"/>
      <c r="D24" s="11"/>
      <c r="E24" s="11"/>
      <c r="F24" s="11"/>
      <c r="H24" s="80"/>
      <c r="I24" s="77"/>
      <c r="J24" s="80"/>
    </row>
    <row r="25" spans="1:14" ht="14.5" customHeight="1" x14ac:dyDescent="0.35">
      <c r="A25" s="576" t="s">
        <v>26</v>
      </c>
      <c r="B25" s="577"/>
      <c r="C25" s="577"/>
      <c r="D25" s="577"/>
      <c r="E25" s="577"/>
      <c r="F25" s="578"/>
      <c r="H25" s="80"/>
      <c r="I25" s="77"/>
      <c r="J25" s="80"/>
    </row>
    <row r="26" spans="1:14" x14ac:dyDescent="0.35">
      <c r="A26" s="227" t="s">
        <v>0</v>
      </c>
      <c r="B26" s="228" t="s">
        <v>2</v>
      </c>
      <c r="C26" s="228" t="s">
        <v>19</v>
      </c>
      <c r="D26" s="228" t="s">
        <v>20</v>
      </c>
      <c r="E26" s="228" t="s">
        <v>18</v>
      </c>
      <c r="F26" s="229" t="s">
        <v>7</v>
      </c>
      <c r="H26" s="80"/>
      <c r="I26" s="77"/>
      <c r="J26" s="80"/>
    </row>
    <row r="27" spans="1:14" x14ac:dyDescent="0.35">
      <c r="A27" s="230">
        <v>2000</v>
      </c>
      <c r="B27" s="231">
        <f>SUM(C27:F27)</f>
        <v>4921674</v>
      </c>
      <c r="C27" s="231">
        <v>4491318</v>
      </c>
      <c r="D27" s="231">
        <v>412374</v>
      </c>
      <c r="E27" s="231">
        <v>17982</v>
      </c>
      <c r="F27" s="232">
        <v>0</v>
      </c>
      <c r="H27" s="80"/>
      <c r="I27" s="77"/>
      <c r="J27" s="80"/>
    </row>
    <row r="28" spans="1:14" x14ac:dyDescent="0.35">
      <c r="A28" s="230">
        <v>2001</v>
      </c>
      <c r="B28" s="231">
        <f t="shared" ref="B28:B45" si="1">SUM(C28:F28)</f>
        <v>5514804.7029999997</v>
      </c>
      <c r="C28" s="231">
        <v>5021924</v>
      </c>
      <c r="D28" s="231">
        <v>444889</v>
      </c>
      <c r="E28" s="231">
        <v>47991.703000000009</v>
      </c>
      <c r="F28" s="232">
        <v>0</v>
      </c>
      <c r="H28" s="80"/>
      <c r="I28" s="77"/>
      <c r="J28" s="80"/>
    </row>
    <row r="29" spans="1:14" ht="14.5" customHeight="1" x14ac:dyDescent="0.35">
      <c r="A29" s="234">
        <v>2002</v>
      </c>
      <c r="B29" s="231">
        <f t="shared" si="1"/>
        <v>4643811</v>
      </c>
      <c r="C29" s="231">
        <v>4169975</v>
      </c>
      <c r="D29" s="231">
        <v>444440</v>
      </c>
      <c r="E29" s="231">
        <v>29396</v>
      </c>
      <c r="F29" s="232">
        <v>0</v>
      </c>
      <c r="H29" s="80"/>
      <c r="I29" s="77"/>
      <c r="J29" s="80"/>
    </row>
    <row r="30" spans="1:14" x14ac:dyDescent="0.35">
      <c r="A30" s="234">
        <v>2003</v>
      </c>
      <c r="B30" s="231">
        <f t="shared" si="1"/>
        <v>4585152</v>
      </c>
      <c r="C30" s="231">
        <v>4082160</v>
      </c>
      <c r="D30" s="231">
        <v>465637</v>
      </c>
      <c r="E30" s="231">
        <v>37355</v>
      </c>
      <c r="F30" s="232">
        <v>0</v>
      </c>
      <c r="G30" s="7"/>
      <c r="H30" s="80"/>
      <c r="I30" s="77"/>
      <c r="J30" s="80"/>
      <c r="K30" s="7"/>
      <c r="L30" s="7"/>
      <c r="M30" s="7"/>
      <c r="N30" s="7"/>
    </row>
    <row r="31" spans="1:14" x14ac:dyDescent="0.35">
      <c r="A31" s="234">
        <v>2004</v>
      </c>
      <c r="B31" s="231">
        <f t="shared" si="1"/>
        <v>4851381</v>
      </c>
      <c r="C31" s="231">
        <v>4348389</v>
      </c>
      <c r="D31" s="231">
        <v>465474</v>
      </c>
      <c r="E31" s="231">
        <v>37518</v>
      </c>
      <c r="F31" s="232">
        <v>0</v>
      </c>
      <c r="H31" s="80"/>
      <c r="I31" s="77"/>
      <c r="J31" s="80"/>
    </row>
    <row r="32" spans="1:14" ht="14.5" customHeight="1" x14ac:dyDescent="0.35">
      <c r="A32" s="230">
        <v>2005</v>
      </c>
      <c r="B32" s="231">
        <f t="shared" si="1"/>
        <v>5189349</v>
      </c>
      <c r="C32" s="231">
        <v>4656746</v>
      </c>
      <c r="D32" s="231">
        <v>471666</v>
      </c>
      <c r="E32" s="231">
        <v>60937</v>
      </c>
      <c r="F32" s="232">
        <v>0</v>
      </c>
      <c r="H32" s="80"/>
      <c r="I32" s="77"/>
      <c r="J32" s="80"/>
    </row>
    <row r="33" spans="1:24" x14ac:dyDescent="0.35">
      <c r="A33" s="230">
        <v>2006</v>
      </c>
      <c r="B33" s="231">
        <f t="shared" si="1"/>
        <v>5934850</v>
      </c>
      <c r="C33" s="231">
        <v>5368599</v>
      </c>
      <c r="D33" s="231">
        <v>506701</v>
      </c>
      <c r="E33" s="231">
        <v>59550</v>
      </c>
      <c r="F33" s="232">
        <v>0</v>
      </c>
      <c r="H33" s="80"/>
      <c r="I33" s="77"/>
      <c r="J33" s="80"/>
    </row>
    <row r="34" spans="1:24" x14ac:dyDescent="0.35">
      <c r="A34" s="230">
        <v>2007</v>
      </c>
      <c r="B34" s="231">
        <f t="shared" si="1"/>
        <v>6911901</v>
      </c>
      <c r="C34" s="231">
        <v>6280883</v>
      </c>
      <c r="D34" s="231">
        <v>582635</v>
      </c>
      <c r="E34" s="231">
        <v>48383</v>
      </c>
      <c r="F34" s="232">
        <v>0</v>
      </c>
      <c r="H34" s="80"/>
      <c r="I34" s="77"/>
      <c r="J34" s="80"/>
    </row>
    <row r="35" spans="1:24" x14ac:dyDescent="0.35">
      <c r="A35" s="230">
        <v>2008</v>
      </c>
      <c r="B35" s="231">
        <f t="shared" si="1"/>
        <v>7181834</v>
      </c>
      <c r="C35" s="231">
        <v>6514052</v>
      </c>
      <c r="D35" s="231">
        <v>620346</v>
      </c>
      <c r="E35" s="231">
        <v>47436</v>
      </c>
      <c r="F35" s="232">
        <v>0</v>
      </c>
      <c r="H35" s="80"/>
      <c r="I35" s="77"/>
      <c r="J35" s="80"/>
    </row>
    <row r="36" spans="1:24" x14ac:dyDescent="0.35">
      <c r="A36" s="230">
        <v>2009</v>
      </c>
      <c r="B36" s="231">
        <f t="shared" si="1"/>
        <v>6928322</v>
      </c>
      <c r="C36" s="231">
        <v>6309320</v>
      </c>
      <c r="D36" s="231">
        <v>581074</v>
      </c>
      <c r="E36" s="231">
        <v>37928</v>
      </c>
      <c r="F36" s="232">
        <v>0</v>
      </c>
    </row>
    <row r="37" spans="1:24" x14ac:dyDescent="0.35">
      <c r="A37" s="230">
        <v>2010</v>
      </c>
      <c r="B37" s="231">
        <f t="shared" si="1"/>
        <v>7458990</v>
      </c>
      <c r="C37" s="231">
        <v>6860639</v>
      </c>
      <c r="D37" s="231">
        <v>566427</v>
      </c>
      <c r="E37" s="231">
        <v>31924</v>
      </c>
      <c r="F37" s="232">
        <v>0</v>
      </c>
    </row>
    <row r="38" spans="1:24" x14ac:dyDescent="0.35">
      <c r="A38" s="230">
        <v>2011</v>
      </c>
      <c r="B38" s="231">
        <f t="shared" si="1"/>
        <v>8194523</v>
      </c>
      <c r="C38" s="231">
        <v>7517517</v>
      </c>
      <c r="D38" s="231">
        <v>638008</v>
      </c>
      <c r="E38" s="231">
        <v>38998</v>
      </c>
      <c r="F38" s="232">
        <v>0</v>
      </c>
    </row>
    <row r="39" spans="1:24" x14ac:dyDescent="0.35">
      <c r="A39" s="236">
        <v>2012</v>
      </c>
      <c r="B39" s="231">
        <f t="shared" si="1"/>
        <v>8378466</v>
      </c>
      <c r="C39" s="231">
        <v>7700369</v>
      </c>
      <c r="D39" s="231">
        <v>651319</v>
      </c>
      <c r="E39" s="231">
        <v>26778</v>
      </c>
      <c r="F39" s="232">
        <v>0</v>
      </c>
    </row>
    <row r="40" spans="1:24" x14ac:dyDescent="0.35">
      <c r="A40" s="236">
        <v>2013</v>
      </c>
      <c r="B40" s="231">
        <f t="shared" si="1"/>
        <v>8906009</v>
      </c>
      <c r="C40" s="231">
        <v>8148148</v>
      </c>
      <c r="D40" s="231">
        <v>723206</v>
      </c>
      <c r="E40" s="231">
        <v>34655</v>
      </c>
      <c r="F40" s="232">
        <v>0</v>
      </c>
    </row>
    <row r="41" spans="1:24" x14ac:dyDescent="0.35">
      <c r="A41" s="236">
        <v>2014</v>
      </c>
      <c r="B41" s="231">
        <f t="shared" si="1"/>
        <v>9979866</v>
      </c>
      <c r="C41" s="231">
        <v>9174340</v>
      </c>
      <c r="D41" s="231">
        <v>777877</v>
      </c>
      <c r="E41" s="231">
        <v>27649</v>
      </c>
      <c r="F41" s="232">
        <v>0</v>
      </c>
    </row>
    <row r="42" spans="1:24" x14ac:dyDescent="0.35">
      <c r="A42" s="236">
        <v>2015</v>
      </c>
      <c r="B42" s="231">
        <f t="shared" si="1"/>
        <v>11984746</v>
      </c>
      <c r="C42" s="231">
        <v>10884048</v>
      </c>
      <c r="D42" s="231">
        <v>914305</v>
      </c>
      <c r="E42" s="231">
        <v>186189</v>
      </c>
      <c r="F42" s="232">
        <v>204</v>
      </c>
    </row>
    <row r="43" spans="1:24" x14ac:dyDescent="0.35">
      <c r="A43" s="236">
        <v>2016</v>
      </c>
      <c r="B43" s="231">
        <f t="shared" si="1"/>
        <v>14233763</v>
      </c>
      <c r="C43" s="231">
        <v>12877123</v>
      </c>
      <c r="D43" s="231">
        <v>1098515</v>
      </c>
      <c r="E43" s="231">
        <v>257974</v>
      </c>
      <c r="F43" s="232">
        <v>151</v>
      </c>
    </row>
    <row r="44" spans="1:24" s="144" customFormat="1" x14ac:dyDescent="0.35">
      <c r="A44" s="391">
        <v>2017</v>
      </c>
      <c r="B44" s="231">
        <f t="shared" si="1"/>
        <v>16377829</v>
      </c>
      <c r="C44" s="392">
        <v>14872074</v>
      </c>
      <c r="D44" s="392">
        <v>1195042</v>
      </c>
      <c r="E44" s="392">
        <v>310254</v>
      </c>
      <c r="F44" s="395">
        <v>459</v>
      </c>
    </row>
    <row r="45" spans="1:24" x14ac:dyDescent="0.35">
      <c r="A45" s="239">
        <v>2018</v>
      </c>
      <c r="B45" s="240">
        <f t="shared" si="1"/>
        <v>17296147</v>
      </c>
      <c r="C45" s="240">
        <v>15816264</v>
      </c>
      <c r="D45" s="240">
        <v>1175480</v>
      </c>
      <c r="E45" s="240">
        <v>300605</v>
      </c>
      <c r="F45" s="247">
        <v>3798</v>
      </c>
      <c r="H45" s="13"/>
    </row>
    <row r="46" spans="1:24" x14ac:dyDescent="0.35">
      <c r="A46" s="171" t="s">
        <v>200</v>
      </c>
      <c r="B46" s="11">
        <f>SUM(B27:B45)</f>
        <v>159473417.70300001</v>
      </c>
      <c r="C46" s="11">
        <f>SUM(C27:C45)</f>
        <v>145093888</v>
      </c>
      <c r="D46" s="11">
        <f>SUM(D27:D45)</f>
        <v>12735415</v>
      </c>
      <c r="E46" s="11">
        <f>SUM(E27:E45)</f>
        <v>1639502.703</v>
      </c>
      <c r="F46" s="11">
        <f>SUM(F27:F45)</f>
        <v>4612</v>
      </c>
      <c r="H46" s="1"/>
      <c r="I46" s="1"/>
      <c r="J46" s="1"/>
      <c r="K46" s="1"/>
      <c r="L46" s="1"/>
      <c r="M46" s="1"/>
      <c r="N46" s="1"/>
      <c r="O46" s="1"/>
      <c r="P46" s="1"/>
      <c r="Q46" s="568" t="s">
        <v>155</v>
      </c>
      <c r="R46" s="568"/>
      <c r="S46" s="568"/>
      <c r="T46" s="568"/>
      <c r="U46" s="568"/>
      <c r="V46" s="568"/>
      <c r="W46" s="1"/>
      <c r="X46" s="1"/>
    </row>
    <row r="47" spans="1:24" ht="14.5" customHeight="1" x14ac:dyDescent="0.35">
      <c r="A47" s="1"/>
      <c r="B47" s="11"/>
      <c r="C47" s="11"/>
      <c r="D47" s="11"/>
      <c r="E47" s="11"/>
      <c r="F47" s="11"/>
      <c r="H47" s="1"/>
      <c r="I47" s="579" t="s">
        <v>203</v>
      </c>
      <c r="J47" s="583"/>
      <c r="K47" s="579"/>
      <c r="L47" s="579"/>
      <c r="M47" s="579"/>
      <c r="N47" s="580"/>
      <c r="O47" s="1"/>
      <c r="P47" s="1"/>
      <c r="Q47" s="579" t="s">
        <v>203</v>
      </c>
      <c r="R47" s="579"/>
      <c r="S47" s="579"/>
      <c r="T47" s="579"/>
      <c r="U47" s="579"/>
      <c r="V47" s="580"/>
      <c r="W47" s="1"/>
      <c r="X47" s="1"/>
    </row>
    <row r="48" spans="1:24" ht="24.75" customHeight="1" x14ac:dyDescent="0.35">
      <c r="A48" s="576" t="s">
        <v>27</v>
      </c>
      <c r="B48" s="577"/>
      <c r="C48" s="577"/>
      <c r="D48" s="577"/>
      <c r="E48" s="577"/>
      <c r="F48" s="578"/>
      <c r="H48" s="1"/>
      <c r="I48" s="186" t="s">
        <v>23</v>
      </c>
      <c r="J48" s="187" t="s">
        <v>2</v>
      </c>
      <c r="K48" s="187" t="s">
        <v>19</v>
      </c>
      <c r="L48" s="187" t="s">
        <v>20</v>
      </c>
      <c r="M48" s="187" t="s">
        <v>18</v>
      </c>
      <c r="N48" s="188" t="s">
        <v>7</v>
      </c>
      <c r="O48" s="1"/>
      <c r="P48" s="1"/>
      <c r="Q48" s="186" t="s">
        <v>23</v>
      </c>
      <c r="R48" s="187" t="s">
        <v>2</v>
      </c>
      <c r="S48" s="187" t="s">
        <v>19</v>
      </c>
      <c r="T48" s="187" t="s">
        <v>20</v>
      </c>
      <c r="U48" s="187" t="s">
        <v>18</v>
      </c>
      <c r="V48" s="188" t="s">
        <v>7</v>
      </c>
      <c r="W48" s="1"/>
      <c r="X48" s="1"/>
    </row>
    <row r="49" spans="1:24" x14ac:dyDescent="0.35">
      <c r="A49" s="227" t="s">
        <v>0</v>
      </c>
      <c r="B49" s="228" t="s">
        <v>2</v>
      </c>
      <c r="C49" s="228" t="s">
        <v>19</v>
      </c>
      <c r="D49" s="228" t="s">
        <v>20</v>
      </c>
      <c r="E49" s="228" t="s">
        <v>18</v>
      </c>
      <c r="F49" s="229" t="s">
        <v>7</v>
      </c>
      <c r="H49" s="17" t="s">
        <v>10</v>
      </c>
      <c r="I49" s="382" t="s">
        <v>200</v>
      </c>
      <c r="J49" s="189">
        <f>SUM(K49:N49)</f>
        <v>131351671.782533</v>
      </c>
      <c r="K49" s="189">
        <f>C23</f>
        <v>104091126</v>
      </c>
      <c r="L49" s="189">
        <f>D23</f>
        <v>11630488</v>
      </c>
      <c r="M49" s="189">
        <f>E23</f>
        <v>15598937.782532999</v>
      </c>
      <c r="N49" s="189">
        <f>F23</f>
        <v>31120</v>
      </c>
      <c r="O49" s="1"/>
      <c r="P49" s="17" t="s">
        <v>10</v>
      </c>
      <c r="Q49" s="382" t="s">
        <v>200</v>
      </c>
      <c r="R49" s="16">
        <f>SUM(S49:V49)</f>
        <v>0.99999999999999989</v>
      </c>
      <c r="S49" s="16">
        <f>K49/$J$49</f>
        <v>0.79246137173140963</v>
      </c>
      <c r="T49" s="16">
        <f>L49/$J$49</f>
        <v>8.8544651485331222E-2</v>
      </c>
      <c r="U49" s="16">
        <f>M49/$J$49</f>
        <v>0.11875705555052804</v>
      </c>
      <c r="V49" s="16">
        <f>N49/$J$49</f>
        <v>2.3692123273103482E-4</v>
      </c>
      <c r="W49" s="1"/>
      <c r="X49" s="1"/>
    </row>
    <row r="50" spans="1:24" ht="15" customHeight="1" x14ac:dyDescent="0.35">
      <c r="A50" s="230">
        <v>2000</v>
      </c>
      <c r="B50" s="245">
        <f>SUM(C50:F50)</f>
        <v>10082214</v>
      </c>
      <c r="C50" s="231">
        <f t="shared" ref="C50:F66" si="2">C4+C27</f>
        <v>8284720</v>
      </c>
      <c r="D50" s="231">
        <f t="shared" si="2"/>
        <v>1087673</v>
      </c>
      <c r="E50" s="231">
        <f t="shared" si="2"/>
        <v>709821</v>
      </c>
      <c r="F50" s="232">
        <f t="shared" si="2"/>
        <v>0</v>
      </c>
      <c r="H50" s="17" t="s">
        <v>11</v>
      </c>
      <c r="I50" s="382" t="s">
        <v>200</v>
      </c>
      <c r="J50" s="189">
        <f t="shared" ref="J50" si="3">SUM(K50:N50)</f>
        <v>159473417.70300001</v>
      </c>
      <c r="K50" s="189">
        <f>C46</f>
        <v>145093888</v>
      </c>
      <c r="L50" s="189">
        <f t="shared" ref="L50:N50" si="4">D46</f>
        <v>12735415</v>
      </c>
      <c r="M50" s="189">
        <f t="shared" si="4"/>
        <v>1639502.703</v>
      </c>
      <c r="N50" s="189">
        <f t="shared" si="4"/>
        <v>4612</v>
      </c>
      <c r="O50" s="1"/>
      <c r="P50" s="17" t="s">
        <v>11</v>
      </c>
      <c r="Q50" s="382" t="s">
        <v>200</v>
      </c>
      <c r="R50" s="16">
        <f>SUM(S50:V50)</f>
        <v>1</v>
      </c>
      <c r="S50" s="16">
        <f>K50/$J$50</f>
        <v>0.90983118120801709</v>
      </c>
      <c r="T50" s="16">
        <f t="shared" ref="T50" si="5">L50/$J$50</f>
        <v>7.9859171411991517E-2</v>
      </c>
      <c r="U50" s="16">
        <f t="shared" ref="U50" si="6">M50/$J$50</f>
        <v>1.028072719964763E-2</v>
      </c>
      <c r="V50" s="16">
        <f t="shared" ref="V50" si="7">N50/$J$50</f>
        <v>2.8920180343719058E-5</v>
      </c>
      <c r="W50" s="1"/>
      <c r="X50" s="1"/>
    </row>
    <row r="51" spans="1:24" ht="15" customHeight="1" x14ac:dyDescent="0.35">
      <c r="A51" s="230">
        <v>2001</v>
      </c>
      <c r="B51" s="245">
        <f t="shared" ref="B51:B68" si="8">SUM(C51:F51)</f>
        <v>10208779.485532999</v>
      </c>
      <c r="C51" s="231">
        <f t="shared" si="2"/>
        <v>8266230</v>
      </c>
      <c r="D51" s="231">
        <f t="shared" si="2"/>
        <v>1187692</v>
      </c>
      <c r="E51" s="231">
        <f t="shared" si="2"/>
        <v>754857.48553299985</v>
      </c>
      <c r="F51" s="232">
        <f t="shared" si="2"/>
        <v>0</v>
      </c>
      <c r="H51" s="17" t="s">
        <v>2</v>
      </c>
      <c r="I51" s="382" t="s">
        <v>200</v>
      </c>
      <c r="J51" s="190">
        <f>SUM(K51:N51)</f>
        <v>290825089.485533</v>
      </c>
      <c r="K51" s="190">
        <f>SUM(K49:K50)</f>
        <v>249185014</v>
      </c>
      <c r="L51" s="190">
        <f t="shared" ref="L51:N51" si="9">SUM(L49:L50)</f>
        <v>24365903</v>
      </c>
      <c r="M51" s="190">
        <f t="shared" si="9"/>
        <v>17238440.485532999</v>
      </c>
      <c r="N51" s="190">
        <f t="shared" si="9"/>
        <v>35732</v>
      </c>
      <c r="O51" s="1"/>
      <c r="P51" s="17" t="s">
        <v>2</v>
      </c>
      <c r="Q51" s="382" t="s">
        <v>200</v>
      </c>
      <c r="R51" s="16">
        <f>SUM(S51:V51)</f>
        <v>1</v>
      </c>
      <c r="S51" s="16">
        <f>K51/$J$51</f>
        <v>0.85682089685180218</v>
      </c>
      <c r="T51" s="16">
        <f>L51/$J$51</f>
        <v>8.3781984020371375E-2</v>
      </c>
      <c r="U51" s="16">
        <f t="shared" ref="U51" si="10">M51/$J$51</f>
        <v>5.9274254900179513E-2</v>
      </c>
      <c r="V51" s="16">
        <f>N51/$J$51</f>
        <v>1.2286422764696674E-4</v>
      </c>
      <c r="W51" s="1"/>
      <c r="X51" s="1"/>
    </row>
    <row r="52" spans="1:24" x14ac:dyDescent="0.35">
      <c r="A52" s="230">
        <v>2002</v>
      </c>
      <c r="B52" s="245">
        <f t="shared" si="8"/>
        <v>9995826</v>
      </c>
      <c r="C52" s="231">
        <f t="shared" si="2"/>
        <v>8276818</v>
      </c>
      <c r="D52" s="231">
        <f t="shared" si="2"/>
        <v>1202687</v>
      </c>
      <c r="E52" s="231">
        <f t="shared" si="2"/>
        <v>516321</v>
      </c>
      <c r="F52" s="232">
        <f t="shared" si="2"/>
        <v>0</v>
      </c>
      <c r="H52" s="1"/>
      <c r="I52" s="1"/>
      <c r="J52" s="19"/>
      <c r="K52" s="14"/>
      <c r="L52" s="14"/>
      <c r="M52" s="14"/>
      <c r="N52" s="14"/>
      <c r="O52" s="1"/>
      <c r="P52" s="17"/>
      <c r="Q52" s="18"/>
      <c r="R52" s="133"/>
      <c r="S52" s="133"/>
      <c r="T52" s="133"/>
      <c r="U52" s="133"/>
      <c r="V52" s="133"/>
      <c r="W52" s="1"/>
      <c r="X52" s="1"/>
    </row>
    <row r="53" spans="1:24" x14ac:dyDescent="0.35">
      <c r="A53" s="234">
        <v>2003</v>
      </c>
      <c r="B53" s="245">
        <f t="shared" si="8"/>
        <v>10308838</v>
      </c>
      <c r="C53" s="231">
        <f t="shared" si="2"/>
        <v>8339790</v>
      </c>
      <c r="D53" s="231">
        <f t="shared" si="2"/>
        <v>1204599</v>
      </c>
      <c r="E53" s="231">
        <f t="shared" si="2"/>
        <v>764449</v>
      </c>
      <c r="F53" s="232">
        <f t="shared" si="2"/>
        <v>0</v>
      </c>
      <c r="G53" s="12"/>
      <c r="H53" s="17" t="s">
        <v>10</v>
      </c>
      <c r="I53" s="171" t="s">
        <v>12</v>
      </c>
      <c r="J53" s="16">
        <f>J49/J51</f>
        <v>0.4516517884165116</v>
      </c>
      <c r="K53" s="16">
        <f t="shared" ref="K53:N53" si="11">K49/K51</f>
        <v>0.41772626824179726</v>
      </c>
      <c r="L53" s="16">
        <f t="shared" si="11"/>
        <v>0.47732636873749351</v>
      </c>
      <c r="M53" s="16">
        <f t="shared" si="11"/>
        <v>0.90489263200021386</v>
      </c>
      <c r="N53" s="16">
        <f t="shared" si="11"/>
        <v>0.87092801970222766</v>
      </c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x14ac:dyDescent="0.35">
      <c r="A54" s="230">
        <v>2004</v>
      </c>
      <c r="B54" s="245">
        <f t="shared" si="8"/>
        <v>10753292</v>
      </c>
      <c r="C54" s="231">
        <f t="shared" si="2"/>
        <v>8935567</v>
      </c>
      <c r="D54" s="231">
        <f t="shared" si="2"/>
        <v>1205186</v>
      </c>
      <c r="E54" s="231">
        <f t="shared" si="2"/>
        <v>612539</v>
      </c>
      <c r="F54" s="232">
        <f t="shared" si="2"/>
        <v>0</v>
      </c>
      <c r="H54" s="17" t="s">
        <v>11</v>
      </c>
      <c r="I54" s="171" t="s">
        <v>12</v>
      </c>
      <c r="J54" s="16">
        <f>J50/J51</f>
        <v>0.54834821158348845</v>
      </c>
      <c r="K54" s="16">
        <f t="shared" ref="K54:N54" si="12">K50/K51</f>
        <v>0.58227373175820274</v>
      </c>
      <c r="L54" s="16">
        <f t="shared" si="12"/>
        <v>0.52267363126250643</v>
      </c>
      <c r="M54" s="16">
        <f t="shared" si="12"/>
        <v>9.5107367999786196E-2</v>
      </c>
      <c r="N54" s="16">
        <f t="shared" si="12"/>
        <v>0.12907198029777231</v>
      </c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x14ac:dyDescent="0.35">
      <c r="A55" s="230">
        <v>2005</v>
      </c>
      <c r="B55" s="245">
        <f t="shared" si="8"/>
        <v>11395377</v>
      </c>
      <c r="C55" s="231">
        <f t="shared" si="2"/>
        <v>9334742</v>
      </c>
      <c r="D55" s="231">
        <f t="shared" si="2"/>
        <v>1223397</v>
      </c>
      <c r="E55" s="231">
        <f t="shared" si="2"/>
        <v>837238</v>
      </c>
      <c r="F55" s="232">
        <f t="shared" si="2"/>
        <v>0</v>
      </c>
      <c r="H55" s="1"/>
      <c r="I55" s="1"/>
      <c r="J55" s="16"/>
      <c r="K55" s="16"/>
      <c r="L55" s="16"/>
      <c r="M55" s="16"/>
      <c r="N55" s="16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x14ac:dyDescent="0.35">
      <c r="A56" s="230">
        <v>2006</v>
      </c>
      <c r="B56" s="245">
        <f t="shared" si="8"/>
        <v>12307720</v>
      </c>
      <c r="C56" s="231">
        <f t="shared" si="2"/>
        <v>10200991</v>
      </c>
      <c r="D56" s="231">
        <f t="shared" si="2"/>
        <v>1246383</v>
      </c>
      <c r="E56" s="231">
        <f t="shared" si="2"/>
        <v>860346</v>
      </c>
      <c r="F56" s="232">
        <f t="shared" si="2"/>
        <v>0</v>
      </c>
      <c r="H56" s="17"/>
      <c r="I56" s="1"/>
      <c r="J56" s="16"/>
      <c r="K56" s="16"/>
      <c r="L56" s="16"/>
      <c r="M56" s="16"/>
      <c r="N56" s="16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4.5" customHeight="1" x14ac:dyDescent="0.35">
      <c r="A57" s="230">
        <v>2007</v>
      </c>
      <c r="B57" s="245">
        <f t="shared" si="8"/>
        <v>13433529</v>
      </c>
      <c r="C57" s="231">
        <f t="shared" si="2"/>
        <v>11233323</v>
      </c>
      <c r="D57" s="231">
        <f t="shared" si="2"/>
        <v>1272760</v>
      </c>
      <c r="E57" s="231">
        <f t="shared" si="2"/>
        <v>927446</v>
      </c>
      <c r="F57" s="232">
        <f t="shared" si="2"/>
        <v>0</v>
      </c>
      <c r="H57" s="17"/>
      <c r="I57" s="1"/>
      <c r="J57" s="16"/>
      <c r="K57" s="16"/>
      <c r="L57" s="16"/>
      <c r="M57" s="16"/>
      <c r="N57" s="16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x14ac:dyDescent="0.35">
      <c r="A58" s="230">
        <v>2008</v>
      </c>
      <c r="B58" s="245">
        <f t="shared" si="8"/>
        <v>13819203</v>
      </c>
      <c r="C58" s="231">
        <f t="shared" si="2"/>
        <v>11654722</v>
      </c>
      <c r="D58" s="231">
        <f t="shared" si="2"/>
        <v>1277343</v>
      </c>
      <c r="E58" s="231">
        <f t="shared" si="2"/>
        <v>887138</v>
      </c>
      <c r="F58" s="232">
        <f t="shared" si="2"/>
        <v>0</v>
      </c>
      <c r="H58" s="1"/>
      <c r="I58" s="1"/>
      <c r="J58" s="16"/>
      <c r="K58" s="16"/>
      <c r="L58" s="16"/>
      <c r="M58" s="16"/>
      <c r="N58" s="16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x14ac:dyDescent="0.35">
      <c r="A59" s="230">
        <v>2009</v>
      </c>
      <c r="B59" s="245">
        <f t="shared" si="8"/>
        <v>13408606</v>
      </c>
      <c r="C59" s="231">
        <f t="shared" si="2"/>
        <v>11323556</v>
      </c>
      <c r="D59" s="231">
        <f t="shared" si="2"/>
        <v>1221770</v>
      </c>
      <c r="E59" s="231">
        <f t="shared" si="2"/>
        <v>863280</v>
      </c>
      <c r="F59" s="232">
        <f t="shared" si="2"/>
        <v>0</v>
      </c>
    </row>
    <row r="60" spans="1:24" ht="14.5" customHeight="1" x14ac:dyDescent="0.35">
      <c r="A60" s="230">
        <v>2010</v>
      </c>
      <c r="B60" s="245">
        <f t="shared" si="8"/>
        <v>14233648</v>
      </c>
      <c r="C60" s="231">
        <f t="shared" si="2"/>
        <v>12245278</v>
      </c>
      <c r="D60" s="231">
        <f t="shared" si="2"/>
        <v>1152309</v>
      </c>
      <c r="E60" s="231">
        <f t="shared" si="2"/>
        <v>836061</v>
      </c>
      <c r="F60" s="232">
        <f t="shared" si="2"/>
        <v>0</v>
      </c>
    </row>
    <row r="61" spans="1:24" x14ac:dyDescent="0.35">
      <c r="A61" s="230">
        <v>2011</v>
      </c>
      <c r="B61" s="245">
        <f t="shared" si="8"/>
        <v>15170788</v>
      </c>
      <c r="C61" s="231">
        <f t="shared" si="2"/>
        <v>13131352</v>
      </c>
      <c r="D61" s="231">
        <f t="shared" si="2"/>
        <v>1194243</v>
      </c>
      <c r="E61" s="231">
        <f t="shared" si="2"/>
        <v>845193</v>
      </c>
      <c r="F61" s="232">
        <f t="shared" si="2"/>
        <v>0</v>
      </c>
      <c r="J61" s="262"/>
      <c r="K61" s="262"/>
      <c r="L61" s="262"/>
      <c r="M61" s="262"/>
      <c r="N61" s="262"/>
    </row>
    <row r="62" spans="1:24" x14ac:dyDescent="0.35">
      <c r="A62" s="236">
        <v>2012</v>
      </c>
      <c r="B62" s="245">
        <f t="shared" si="8"/>
        <v>15370832</v>
      </c>
      <c r="C62" s="231">
        <f t="shared" si="2"/>
        <v>13425029</v>
      </c>
      <c r="D62" s="231">
        <f t="shared" si="2"/>
        <v>1138566</v>
      </c>
      <c r="E62" s="231">
        <f t="shared" si="2"/>
        <v>807237</v>
      </c>
      <c r="F62" s="232">
        <f t="shared" si="2"/>
        <v>0</v>
      </c>
      <c r="P62" s="76"/>
      <c r="Q62" s="76"/>
      <c r="R62" s="76"/>
      <c r="S62" s="76"/>
    </row>
    <row r="63" spans="1:24" x14ac:dyDescent="0.35">
      <c r="A63" s="236">
        <v>2013</v>
      </c>
      <c r="B63" s="245">
        <f t="shared" si="8"/>
        <v>16151226</v>
      </c>
      <c r="C63" s="231">
        <f t="shared" si="2"/>
        <v>14114001</v>
      </c>
      <c r="D63" s="231">
        <f t="shared" si="2"/>
        <v>1223264</v>
      </c>
      <c r="E63" s="231">
        <f t="shared" si="2"/>
        <v>813961</v>
      </c>
      <c r="F63" s="232">
        <f t="shared" si="2"/>
        <v>0</v>
      </c>
      <c r="P63" s="76"/>
      <c r="Q63" s="76"/>
      <c r="R63" s="76"/>
      <c r="S63" s="76"/>
    </row>
    <row r="64" spans="1:24" x14ac:dyDescent="0.35">
      <c r="A64" s="236">
        <v>2014</v>
      </c>
      <c r="B64" s="245">
        <f t="shared" si="8"/>
        <v>17696907</v>
      </c>
      <c r="C64" s="231">
        <f t="shared" si="2"/>
        <v>15565348</v>
      </c>
      <c r="D64" s="231">
        <f t="shared" si="2"/>
        <v>1271914</v>
      </c>
      <c r="E64" s="231">
        <f t="shared" si="2"/>
        <v>859645</v>
      </c>
      <c r="F64" s="232">
        <f t="shared" si="2"/>
        <v>0</v>
      </c>
      <c r="H64" s="13"/>
      <c r="P64" s="78"/>
      <c r="Q64" s="78"/>
      <c r="R64" s="76"/>
      <c r="S64" s="76"/>
    </row>
    <row r="65" spans="1:19" x14ac:dyDescent="0.35">
      <c r="A65" s="236">
        <v>2015</v>
      </c>
      <c r="B65" s="245">
        <f t="shared" si="8"/>
        <v>19658734</v>
      </c>
      <c r="C65" s="231">
        <f t="shared" si="2"/>
        <v>17252679</v>
      </c>
      <c r="D65" s="231">
        <f t="shared" si="2"/>
        <v>1353284</v>
      </c>
      <c r="E65" s="231">
        <f t="shared" si="2"/>
        <v>1051369</v>
      </c>
      <c r="F65" s="232">
        <f t="shared" si="2"/>
        <v>1402</v>
      </c>
      <c r="P65" s="78"/>
      <c r="Q65" s="78"/>
      <c r="R65" s="76"/>
      <c r="S65" s="76"/>
    </row>
    <row r="66" spans="1:19" x14ac:dyDescent="0.35">
      <c r="A66" s="236">
        <v>2016</v>
      </c>
      <c r="B66" s="245">
        <f t="shared" si="8"/>
        <v>22506708</v>
      </c>
      <c r="C66" s="231">
        <f t="shared" si="2"/>
        <v>19700048</v>
      </c>
      <c r="D66" s="231">
        <f t="shared" si="2"/>
        <v>1553088</v>
      </c>
      <c r="E66" s="231">
        <f t="shared" si="2"/>
        <v>1247720</v>
      </c>
      <c r="F66" s="232">
        <f t="shared" si="2"/>
        <v>5852</v>
      </c>
      <c r="H66" s="13"/>
      <c r="L66" s="13"/>
      <c r="P66" s="78"/>
      <c r="Q66" s="78"/>
      <c r="R66" s="76"/>
      <c r="S66" s="76"/>
    </row>
    <row r="67" spans="1:19" s="144" customFormat="1" x14ac:dyDescent="0.35">
      <c r="A67" s="391">
        <v>2017</v>
      </c>
      <c r="B67" s="245">
        <f t="shared" si="8"/>
        <v>26266099</v>
      </c>
      <c r="C67" s="231">
        <f t="shared" ref="C67:F67" si="13">C21+C44</f>
        <v>23082260</v>
      </c>
      <c r="D67" s="231">
        <f t="shared" si="13"/>
        <v>1679682</v>
      </c>
      <c r="E67" s="231">
        <f t="shared" si="13"/>
        <v>1494143</v>
      </c>
      <c r="F67" s="232">
        <f t="shared" si="13"/>
        <v>10014</v>
      </c>
      <c r="H67" s="13"/>
      <c r="L67" s="13"/>
      <c r="P67" s="78"/>
      <c r="Q67" s="78"/>
      <c r="R67" s="76"/>
      <c r="S67" s="76"/>
    </row>
    <row r="68" spans="1:19" x14ac:dyDescent="0.35">
      <c r="A68" s="239">
        <v>2018</v>
      </c>
      <c r="B68" s="246">
        <f t="shared" si="8"/>
        <v>28056763</v>
      </c>
      <c r="C68" s="240">
        <f t="shared" ref="C68:F68" si="14">C22+C45</f>
        <v>24818560</v>
      </c>
      <c r="D68" s="240">
        <f t="shared" si="14"/>
        <v>1670063</v>
      </c>
      <c r="E68" s="240">
        <f t="shared" si="14"/>
        <v>1549676</v>
      </c>
      <c r="F68" s="247">
        <f t="shared" si="14"/>
        <v>18464</v>
      </c>
      <c r="P68" s="78"/>
      <c r="Q68" s="78"/>
      <c r="R68" s="76"/>
      <c r="S68" s="76"/>
    </row>
    <row r="69" spans="1:19" s="15" customFormat="1" x14ac:dyDescent="0.35">
      <c r="A69" s="171" t="s">
        <v>200</v>
      </c>
      <c r="B69" s="11">
        <f>SUM(B50:B68)</f>
        <v>290825089.485533</v>
      </c>
      <c r="C69" s="11">
        <f>SUM(C50:C68)</f>
        <v>249185014</v>
      </c>
      <c r="D69" s="11">
        <f>SUM(D50:D68)</f>
        <v>24365903</v>
      </c>
      <c r="E69" s="11">
        <f>SUM(E50:E68)</f>
        <v>17238440.485532999</v>
      </c>
      <c r="F69" s="11">
        <f>SUM(F50:F68)</f>
        <v>35732</v>
      </c>
      <c r="G69"/>
      <c r="H69"/>
      <c r="I69"/>
      <c r="J69"/>
      <c r="K69"/>
      <c r="L69"/>
      <c r="M69"/>
      <c r="N69"/>
      <c r="P69" s="78"/>
      <c r="Q69" s="78"/>
      <c r="R69" s="76"/>
      <c r="S69" s="76"/>
    </row>
    <row r="70" spans="1:19" x14ac:dyDescent="0.35">
      <c r="A70" s="1"/>
      <c r="B70" s="11"/>
      <c r="C70" s="11"/>
      <c r="D70" s="11"/>
      <c r="E70" s="11"/>
      <c r="F70" s="11"/>
      <c r="P70" s="78"/>
      <c r="Q70" s="78"/>
      <c r="R70" s="76"/>
      <c r="S70" s="76"/>
    </row>
    <row r="71" spans="1:19" x14ac:dyDescent="0.35">
      <c r="B71" s="13"/>
      <c r="C71" s="13"/>
      <c r="D71" s="11"/>
      <c r="E71" s="11"/>
      <c r="P71" s="78"/>
      <c r="Q71" s="78"/>
      <c r="R71" s="76"/>
      <c r="S71" s="76"/>
    </row>
    <row r="72" spans="1:19" x14ac:dyDescent="0.35">
      <c r="A72" s="581" t="s">
        <v>201</v>
      </c>
      <c r="B72" s="581"/>
      <c r="C72" s="581"/>
      <c r="D72" s="581"/>
      <c r="E72" s="581"/>
      <c r="F72" s="581"/>
      <c r="P72" s="78"/>
      <c r="Q72" s="78"/>
      <c r="R72" s="76"/>
      <c r="S72" s="76"/>
    </row>
    <row r="73" spans="1:19" x14ac:dyDescent="0.35">
      <c r="A73" s="248" t="s">
        <v>0</v>
      </c>
      <c r="B73" s="249" t="s">
        <v>2</v>
      </c>
      <c r="C73" s="249" t="s">
        <v>19</v>
      </c>
      <c r="D73" s="249" t="s">
        <v>20</v>
      </c>
      <c r="E73" s="249" t="s">
        <v>18</v>
      </c>
      <c r="F73" s="250" t="s">
        <v>7</v>
      </c>
      <c r="P73" s="78"/>
      <c r="Q73" s="78"/>
      <c r="R73" s="76"/>
      <c r="S73" s="76"/>
    </row>
    <row r="74" spans="1:19" ht="53" customHeight="1" x14ac:dyDescent="0.35">
      <c r="A74" s="251" t="s">
        <v>15</v>
      </c>
      <c r="B74" s="252">
        <f>SUM(C74:F74)</f>
        <v>131351671.782533</v>
      </c>
      <c r="C74" s="253">
        <f>SUM(C4:C22)</f>
        <v>104091126</v>
      </c>
      <c r="D74" s="253">
        <f t="shared" ref="D74:F74" si="15">SUM(D4:D22)</f>
        <v>11630488</v>
      </c>
      <c r="E74" s="253">
        <f t="shared" si="15"/>
        <v>15598937.782532999</v>
      </c>
      <c r="F74" s="254">
        <f t="shared" si="15"/>
        <v>31120</v>
      </c>
      <c r="J74" s="13"/>
      <c r="P74" s="78"/>
      <c r="Q74" s="78"/>
      <c r="R74" s="76"/>
      <c r="S74" s="76"/>
    </row>
    <row r="75" spans="1:19" ht="50" customHeight="1" x14ac:dyDescent="0.35">
      <c r="A75" s="251" t="s">
        <v>16</v>
      </c>
      <c r="B75" s="252">
        <f>SUM(C75:F75)</f>
        <v>159473417.70300001</v>
      </c>
      <c r="C75" s="253">
        <f>SUM(C27:C45)</f>
        <v>145093888</v>
      </c>
      <c r="D75" s="253">
        <f>SUM(D27:D45)</f>
        <v>12735415</v>
      </c>
      <c r="E75" s="253">
        <f>SUM(E27:E45)</f>
        <v>1639502.703</v>
      </c>
      <c r="F75" s="254">
        <f>SUM(F27:F45)</f>
        <v>4612</v>
      </c>
      <c r="P75" s="78"/>
      <c r="Q75" s="78"/>
      <c r="R75" s="76"/>
      <c r="S75" s="76"/>
    </row>
    <row r="76" spans="1:19" ht="50" customHeight="1" x14ac:dyDescent="0.35">
      <c r="A76" s="255" t="s">
        <v>17</v>
      </c>
      <c r="B76" s="256">
        <f>SUM(B74:B75)</f>
        <v>290825089.485533</v>
      </c>
      <c r="C76" s="257">
        <f>C74+C75</f>
        <v>249185014</v>
      </c>
      <c r="D76" s="257">
        <f>D74+D75</f>
        <v>24365903</v>
      </c>
      <c r="E76" s="257">
        <f>E74+E75</f>
        <v>17238440.485532999</v>
      </c>
      <c r="F76" s="258">
        <f>F74+F75</f>
        <v>35732</v>
      </c>
      <c r="P76" s="78"/>
      <c r="Q76" s="78"/>
      <c r="R76" s="76"/>
      <c r="S76" s="76"/>
    </row>
    <row r="77" spans="1:19" x14ac:dyDescent="0.35">
      <c r="B77" s="13"/>
      <c r="C77" s="13"/>
      <c r="D77" s="13"/>
      <c r="E77" s="13"/>
      <c r="F77" s="13"/>
      <c r="P77" s="78"/>
      <c r="Q77" s="78"/>
      <c r="R77" s="76"/>
      <c r="S77" s="76"/>
    </row>
    <row r="78" spans="1:19" x14ac:dyDescent="0.35">
      <c r="B78" s="13"/>
      <c r="C78" s="13"/>
      <c r="D78" s="13"/>
      <c r="E78" s="13"/>
      <c r="F78" s="13"/>
      <c r="P78" s="78"/>
      <c r="Q78" s="78"/>
      <c r="R78" s="76"/>
      <c r="S78" s="76"/>
    </row>
    <row r="79" spans="1:19" x14ac:dyDescent="0.35">
      <c r="P79" s="78"/>
      <c r="Q79" s="78"/>
      <c r="R79" s="76"/>
      <c r="S79" s="76"/>
    </row>
    <row r="80" spans="1:19" ht="14.5" customHeight="1" x14ac:dyDescent="0.35">
      <c r="A80" s="178" t="s">
        <v>176</v>
      </c>
      <c r="B80" s="185"/>
      <c r="C80" s="185"/>
      <c r="D80" s="185"/>
      <c r="E80" s="185"/>
      <c r="F80" s="185"/>
      <c r="G80" s="185"/>
      <c r="H80" s="185"/>
      <c r="P80" s="78"/>
      <c r="Q80" s="78"/>
      <c r="R80" s="76"/>
      <c r="S80" s="76"/>
    </row>
    <row r="81" spans="1:19" x14ac:dyDescent="0.35">
      <c r="P81" s="81"/>
      <c r="Q81" s="81"/>
      <c r="R81" s="76"/>
      <c r="S81" s="76"/>
    </row>
    <row r="82" spans="1:19" x14ac:dyDescent="0.35">
      <c r="A82" s="67"/>
      <c r="B82" s="70"/>
      <c r="C82" s="70"/>
      <c r="D82" s="70"/>
      <c r="E82" s="70"/>
      <c r="F82" s="70"/>
      <c r="G82" s="70"/>
      <c r="H82" s="70"/>
      <c r="P82" s="76"/>
      <c r="Q82" s="76"/>
      <c r="R82" s="76"/>
      <c r="S82" s="76"/>
    </row>
    <row r="83" spans="1:19" x14ac:dyDescent="0.35">
      <c r="B83" s="70"/>
      <c r="C83" s="70"/>
      <c r="D83" s="70"/>
      <c r="E83" s="70"/>
      <c r="F83" s="70"/>
      <c r="G83" s="70"/>
      <c r="H83" s="70"/>
      <c r="P83" s="76"/>
      <c r="Q83" s="76"/>
      <c r="R83" s="76"/>
      <c r="S83" s="76"/>
    </row>
    <row r="84" spans="1:19" x14ac:dyDescent="0.35">
      <c r="B84" s="70"/>
      <c r="C84" s="70"/>
      <c r="D84" s="70"/>
      <c r="E84" s="70"/>
      <c r="F84" s="70"/>
      <c r="G84" s="70"/>
      <c r="H84" s="70"/>
      <c r="P84" s="76"/>
      <c r="Q84" s="76"/>
      <c r="R84" s="76"/>
      <c r="S84" s="76"/>
    </row>
    <row r="85" spans="1:19" x14ac:dyDescent="0.35">
      <c r="B85" s="70"/>
      <c r="C85" s="70"/>
      <c r="D85" s="70"/>
      <c r="E85" s="70"/>
      <c r="F85" s="70"/>
      <c r="G85" s="70"/>
      <c r="H85" s="70"/>
      <c r="P85" s="81"/>
      <c r="Q85" s="76"/>
      <c r="R85" s="76"/>
      <c r="S85" s="76"/>
    </row>
    <row r="86" spans="1:19" x14ac:dyDescent="0.35">
      <c r="B86" s="70"/>
      <c r="C86" s="70"/>
      <c r="D86" s="70"/>
      <c r="E86" s="70"/>
      <c r="F86" s="70"/>
      <c r="G86" s="70"/>
      <c r="H86" s="70"/>
      <c r="P86" s="76"/>
      <c r="Q86" s="76"/>
      <c r="R86" s="76"/>
      <c r="S86" s="76"/>
    </row>
    <row r="87" spans="1:19" x14ac:dyDescent="0.35">
      <c r="B87" s="70"/>
      <c r="C87" s="70"/>
      <c r="D87" s="70"/>
      <c r="E87" s="70"/>
      <c r="F87" s="70"/>
      <c r="G87" s="70"/>
      <c r="H87" s="70"/>
      <c r="P87" s="76"/>
      <c r="Q87" s="76"/>
      <c r="R87" s="76"/>
      <c r="S87" s="76"/>
    </row>
    <row r="88" spans="1:19" x14ac:dyDescent="0.35">
      <c r="B88" s="70"/>
      <c r="C88" s="70"/>
      <c r="D88" s="70"/>
      <c r="E88" s="70"/>
      <c r="F88" s="70"/>
      <c r="G88" s="70"/>
      <c r="H88" s="70"/>
      <c r="P88" s="76"/>
      <c r="Q88" s="76"/>
      <c r="R88" s="76"/>
      <c r="S88" s="76"/>
    </row>
    <row r="89" spans="1:19" x14ac:dyDescent="0.35">
      <c r="P89" s="76"/>
      <c r="Q89" s="76"/>
      <c r="R89" s="76"/>
      <c r="S89" s="76"/>
    </row>
    <row r="90" spans="1:19" x14ac:dyDescent="0.35">
      <c r="P90" s="76"/>
      <c r="Q90" s="76"/>
      <c r="R90" s="76"/>
      <c r="S90" s="76"/>
    </row>
    <row r="91" spans="1:19" x14ac:dyDescent="0.35">
      <c r="P91" s="76"/>
      <c r="Q91" s="76"/>
      <c r="R91" s="76"/>
      <c r="S91" s="76"/>
    </row>
    <row r="92" spans="1:19" x14ac:dyDescent="0.35">
      <c r="P92" s="76"/>
      <c r="Q92" s="76"/>
      <c r="R92" s="76"/>
      <c r="S92" s="76"/>
    </row>
    <row r="93" spans="1:19" x14ac:dyDescent="0.35">
      <c r="P93" s="76"/>
      <c r="Q93" s="76"/>
      <c r="R93" s="76"/>
      <c r="S93" s="76"/>
    </row>
    <row r="94" spans="1:19" x14ac:dyDescent="0.35">
      <c r="P94" s="76"/>
      <c r="Q94" s="76"/>
      <c r="R94" s="76"/>
      <c r="S94" s="76"/>
    </row>
    <row r="95" spans="1:19" x14ac:dyDescent="0.35">
      <c r="P95" s="76"/>
      <c r="Q95" s="76"/>
      <c r="R95" s="76"/>
      <c r="S95" s="76"/>
    </row>
    <row r="96" spans="1:19" x14ac:dyDescent="0.35">
      <c r="P96" s="76"/>
      <c r="Q96" s="76"/>
      <c r="R96" s="76"/>
      <c r="S96" s="76"/>
    </row>
    <row r="97" spans="16:19" x14ac:dyDescent="0.35">
      <c r="P97" s="76"/>
      <c r="Q97" s="76"/>
      <c r="R97" s="76"/>
      <c r="S97" s="76"/>
    </row>
    <row r="98" spans="16:19" x14ac:dyDescent="0.35">
      <c r="P98" s="76"/>
      <c r="Q98" s="76"/>
      <c r="R98" s="76"/>
      <c r="S98" s="76"/>
    </row>
    <row r="99" spans="16:19" x14ac:dyDescent="0.35">
      <c r="P99" s="76"/>
      <c r="Q99" s="76"/>
      <c r="R99" s="76"/>
      <c r="S99" s="76"/>
    </row>
    <row r="100" spans="16:19" x14ac:dyDescent="0.35">
      <c r="P100" s="76"/>
      <c r="Q100" s="76"/>
      <c r="R100" s="76"/>
      <c r="S100" s="76"/>
    </row>
    <row r="101" spans="16:19" x14ac:dyDescent="0.35">
      <c r="P101" s="76"/>
      <c r="Q101" s="76"/>
      <c r="R101" s="76"/>
      <c r="S101" s="76"/>
    </row>
    <row r="102" spans="16:19" x14ac:dyDescent="0.35">
      <c r="P102" s="76"/>
      <c r="Q102" s="76"/>
      <c r="R102" s="76"/>
      <c r="S102" s="76"/>
    </row>
    <row r="103" spans="16:19" x14ac:dyDescent="0.35">
      <c r="P103" s="76"/>
      <c r="Q103" s="76"/>
      <c r="R103" s="76"/>
      <c r="S103" s="76"/>
    </row>
    <row r="104" spans="16:19" ht="14.5" customHeight="1" x14ac:dyDescent="0.35">
      <c r="P104" s="76"/>
      <c r="Q104" s="76"/>
      <c r="R104" s="76"/>
      <c r="S104" s="76"/>
    </row>
    <row r="105" spans="16:19" ht="14.5" customHeight="1" x14ac:dyDescent="0.35">
      <c r="P105" s="76"/>
      <c r="Q105" s="76"/>
      <c r="R105" s="76"/>
      <c r="S105" s="76"/>
    </row>
    <row r="106" spans="16:19" x14ac:dyDescent="0.35">
      <c r="P106" s="76"/>
      <c r="Q106" s="76"/>
      <c r="R106" s="76"/>
      <c r="S106" s="76"/>
    </row>
    <row r="107" spans="16:19" x14ac:dyDescent="0.35">
      <c r="P107" s="76"/>
      <c r="Q107" s="76"/>
      <c r="R107" s="76"/>
      <c r="S107" s="76"/>
    </row>
    <row r="108" spans="16:19" x14ac:dyDescent="0.35">
      <c r="P108" s="76"/>
      <c r="Q108" s="76"/>
      <c r="R108" s="76"/>
      <c r="S108" s="76"/>
    </row>
    <row r="109" spans="16:19" ht="20.5" customHeight="1" x14ac:dyDescent="0.35">
      <c r="P109" s="76"/>
      <c r="Q109" s="76"/>
      <c r="R109" s="76"/>
      <c r="S109" s="76"/>
    </row>
    <row r="110" spans="16:19" x14ac:dyDescent="0.35">
      <c r="P110" s="76"/>
      <c r="Q110" s="76"/>
      <c r="R110" s="76"/>
      <c r="S110" s="76"/>
    </row>
    <row r="111" spans="16:19" x14ac:dyDescent="0.35">
      <c r="P111" s="76"/>
      <c r="Q111" s="76"/>
      <c r="R111" s="76"/>
      <c r="S111" s="76"/>
    </row>
    <row r="112" spans="16:19" x14ac:dyDescent="0.35">
      <c r="P112" s="76"/>
      <c r="Q112" s="76"/>
      <c r="R112" s="76"/>
      <c r="S112" s="76"/>
    </row>
    <row r="113" spans="16:19" x14ac:dyDescent="0.35">
      <c r="P113" s="76"/>
      <c r="Q113" s="76"/>
      <c r="R113" s="76"/>
      <c r="S113" s="76"/>
    </row>
    <row r="114" spans="16:19" ht="14.5" customHeight="1" x14ac:dyDescent="0.35">
      <c r="P114" s="76"/>
      <c r="Q114" s="76"/>
      <c r="R114" s="76"/>
      <c r="S114" s="76"/>
    </row>
    <row r="115" spans="16:19" x14ac:dyDescent="0.35">
      <c r="P115" s="76"/>
      <c r="Q115" s="76"/>
      <c r="R115" s="76"/>
      <c r="S115" s="76"/>
    </row>
    <row r="116" spans="16:19" x14ac:dyDescent="0.35">
      <c r="P116" s="76"/>
      <c r="Q116" s="76"/>
      <c r="R116" s="76"/>
      <c r="S116" s="76"/>
    </row>
    <row r="117" spans="16:19" x14ac:dyDescent="0.35">
      <c r="P117" s="76"/>
      <c r="Q117" s="76"/>
      <c r="R117" s="76"/>
      <c r="S117" s="76"/>
    </row>
    <row r="118" spans="16:19" x14ac:dyDescent="0.35">
      <c r="P118" s="76"/>
      <c r="Q118" s="76"/>
      <c r="R118" s="76"/>
      <c r="S118" s="76"/>
    </row>
    <row r="119" spans="16:19" x14ac:dyDescent="0.35">
      <c r="P119" s="76"/>
      <c r="Q119" s="76"/>
      <c r="R119" s="76"/>
      <c r="S119" s="76"/>
    </row>
    <row r="120" spans="16:19" x14ac:dyDescent="0.35">
      <c r="P120" s="76"/>
      <c r="Q120" s="76"/>
      <c r="R120" s="76"/>
      <c r="S120" s="76"/>
    </row>
    <row r="121" spans="16:19" x14ac:dyDescent="0.35">
      <c r="P121" s="76"/>
      <c r="Q121" s="76"/>
      <c r="R121" s="76"/>
      <c r="S121" s="76"/>
    </row>
    <row r="122" spans="16:19" x14ac:dyDescent="0.35">
      <c r="P122" s="76"/>
      <c r="Q122" s="76"/>
      <c r="R122" s="76"/>
      <c r="S122" s="76"/>
    </row>
    <row r="123" spans="16:19" x14ac:dyDescent="0.35">
      <c r="P123" s="76"/>
      <c r="Q123" s="76"/>
      <c r="R123" s="76"/>
      <c r="S123" s="76"/>
    </row>
    <row r="124" spans="16:19" x14ac:dyDescent="0.35">
      <c r="P124" s="76"/>
      <c r="Q124" s="76"/>
      <c r="R124" s="76"/>
      <c r="S124" s="76"/>
    </row>
    <row r="125" spans="16:19" x14ac:dyDescent="0.35">
      <c r="P125" s="76"/>
      <c r="Q125" s="76"/>
      <c r="R125" s="76"/>
      <c r="S125" s="76"/>
    </row>
    <row r="126" spans="16:19" x14ac:dyDescent="0.35">
      <c r="P126" s="76"/>
      <c r="Q126" s="76"/>
      <c r="R126" s="76"/>
      <c r="S126" s="76"/>
    </row>
    <row r="127" spans="16:19" x14ac:dyDescent="0.35">
      <c r="P127" s="76"/>
      <c r="Q127" s="76"/>
      <c r="R127" s="76"/>
      <c r="S127" s="76"/>
    </row>
    <row r="128" spans="16:19" x14ac:dyDescent="0.35">
      <c r="P128" s="76"/>
      <c r="Q128" s="76"/>
      <c r="R128" s="76"/>
      <c r="S128" s="76"/>
    </row>
    <row r="129" spans="16:19" x14ac:dyDescent="0.35">
      <c r="P129" s="76"/>
      <c r="Q129" s="76"/>
      <c r="R129" s="76"/>
      <c r="S129" s="76"/>
    </row>
    <row r="130" spans="16:19" x14ac:dyDescent="0.35">
      <c r="P130" s="76"/>
      <c r="Q130" s="76"/>
      <c r="R130" s="76"/>
      <c r="S130" s="76"/>
    </row>
    <row r="131" spans="16:19" x14ac:dyDescent="0.35">
      <c r="P131" s="76"/>
      <c r="Q131" s="76"/>
      <c r="R131" s="76"/>
      <c r="S131" s="76"/>
    </row>
    <row r="132" spans="16:19" x14ac:dyDescent="0.35">
      <c r="P132" s="76"/>
      <c r="Q132" s="76"/>
      <c r="R132" s="76"/>
      <c r="S132" s="76"/>
    </row>
    <row r="133" spans="16:19" x14ac:dyDescent="0.35">
      <c r="P133" s="76"/>
      <c r="Q133" s="76"/>
      <c r="R133" s="76"/>
      <c r="S133" s="76"/>
    </row>
    <row r="134" spans="16:19" x14ac:dyDescent="0.35">
      <c r="P134" s="76"/>
      <c r="Q134" s="76"/>
      <c r="R134" s="76"/>
      <c r="S134" s="76"/>
    </row>
    <row r="135" spans="16:19" x14ac:dyDescent="0.35">
      <c r="P135" s="76"/>
      <c r="Q135" s="76"/>
      <c r="R135" s="76"/>
      <c r="S135" s="76"/>
    </row>
    <row r="136" spans="16:19" x14ac:dyDescent="0.35">
      <c r="P136" s="76"/>
      <c r="Q136" s="76"/>
      <c r="R136" s="76"/>
      <c r="S136" s="76"/>
    </row>
    <row r="137" spans="16:19" x14ac:dyDescent="0.35">
      <c r="P137" s="76"/>
      <c r="Q137" s="76"/>
      <c r="R137" s="76"/>
      <c r="S137" s="76"/>
    </row>
    <row r="138" spans="16:19" x14ac:dyDescent="0.35">
      <c r="P138" s="76"/>
      <c r="Q138" s="76"/>
      <c r="R138" s="76"/>
      <c r="S138" s="76"/>
    </row>
    <row r="139" spans="16:19" x14ac:dyDescent="0.35">
      <c r="P139" s="76"/>
      <c r="Q139" s="76"/>
      <c r="R139" s="76"/>
      <c r="S139" s="76"/>
    </row>
    <row r="140" spans="16:19" x14ac:dyDescent="0.35">
      <c r="P140" s="76"/>
      <c r="Q140" s="76"/>
      <c r="R140" s="76"/>
      <c r="S140" s="76"/>
    </row>
    <row r="141" spans="16:19" x14ac:dyDescent="0.35">
      <c r="P141" s="76"/>
      <c r="Q141" s="76"/>
      <c r="R141" s="76"/>
      <c r="S141" s="76"/>
    </row>
    <row r="142" spans="16:19" x14ac:dyDescent="0.35">
      <c r="P142" s="76"/>
      <c r="Q142" s="76"/>
      <c r="R142" s="76"/>
      <c r="S142" s="76"/>
    </row>
    <row r="143" spans="16:19" x14ac:dyDescent="0.35">
      <c r="P143" s="76"/>
      <c r="Q143" s="76"/>
      <c r="R143" s="76"/>
      <c r="S143" s="76"/>
    </row>
    <row r="144" spans="16:19" x14ac:dyDescent="0.35">
      <c r="P144" s="76"/>
      <c r="Q144" s="76"/>
      <c r="R144" s="76"/>
      <c r="S144" s="76"/>
    </row>
    <row r="145" spans="16:19" x14ac:dyDescent="0.35">
      <c r="P145" s="76"/>
      <c r="Q145" s="76"/>
      <c r="R145" s="76"/>
      <c r="S145" s="76"/>
    </row>
    <row r="146" spans="16:19" x14ac:dyDescent="0.35">
      <c r="P146" s="76"/>
      <c r="Q146" s="76"/>
      <c r="R146" s="76"/>
      <c r="S146" s="76"/>
    </row>
    <row r="147" spans="16:19" x14ac:dyDescent="0.35">
      <c r="P147" s="76"/>
      <c r="Q147" s="76"/>
      <c r="R147" s="76"/>
      <c r="S147" s="76"/>
    </row>
    <row r="148" spans="16:19" x14ac:dyDescent="0.35">
      <c r="P148" s="76"/>
      <c r="Q148" s="76"/>
      <c r="R148" s="76"/>
      <c r="S148" s="76"/>
    </row>
    <row r="149" spans="16:19" x14ac:dyDescent="0.35">
      <c r="P149" s="76"/>
      <c r="Q149" s="76"/>
      <c r="R149" s="76"/>
      <c r="S149" s="76"/>
    </row>
    <row r="150" spans="16:19" x14ac:dyDescent="0.35">
      <c r="P150" s="76"/>
      <c r="Q150" s="76"/>
      <c r="R150" s="76"/>
      <c r="S150" s="76"/>
    </row>
    <row r="151" spans="16:19" x14ac:dyDescent="0.35">
      <c r="P151" s="76"/>
      <c r="Q151" s="76"/>
      <c r="R151" s="76"/>
      <c r="S151" s="76"/>
    </row>
    <row r="152" spans="16:19" x14ac:dyDescent="0.35">
      <c r="P152" s="76"/>
      <c r="Q152" s="76"/>
      <c r="R152" s="76"/>
      <c r="S152" s="76"/>
    </row>
    <row r="153" spans="16:19" x14ac:dyDescent="0.35">
      <c r="P153" s="76"/>
      <c r="Q153" s="76"/>
      <c r="R153" s="76"/>
      <c r="S153" s="76"/>
    </row>
    <row r="154" spans="16:19" x14ac:dyDescent="0.35">
      <c r="P154" s="76"/>
      <c r="Q154" s="76"/>
      <c r="R154" s="76"/>
      <c r="S154" s="76"/>
    </row>
    <row r="155" spans="16:19" x14ac:dyDescent="0.35">
      <c r="P155" s="76"/>
      <c r="Q155" s="76"/>
      <c r="R155" s="76"/>
      <c r="S155" s="76"/>
    </row>
    <row r="156" spans="16:19" x14ac:dyDescent="0.35">
      <c r="P156" s="76"/>
      <c r="Q156" s="76"/>
      <c r="R156" s="76"/>
      <c r="S156" s="76"/>
    </row>
    <row r="157" spans="16:19" x14ac:dyDescent="0.35">
      <c r="P157" s="76"/>
      <c r="Q157" s="76"/>
      <c r="R157" s="76"/>
      <c r="S157" s="76"/>
    </row>
    <row r="158" spans="16:19" ht="20.5" customHeight="1" x14ac:dyDescent="0.35">
      <c r="P158" s="76"/>
      <c r="Q158" s="76"/>
      <c r="R158" s="76"/>
      <c r="S158" s="76"/>
    </row>
    <row r="159" spans="16:19" ht="14.5" customHeight="1" x14ac:dyDescent="0.35">
      <c r="P159" s="76"/>
      <c r="Q159" s="76"/>
      <c r="R159" s="76"/>
      <c r="S159" s="76"/>
    </row>
    <row r="160" spans="16:19" x14ac:dyDescent="0.35">
      <c r="P160" s="76"/>
      <c r="Q160" s="76"/>
      <c r="R160" s="76"/>
      <c r="S160" s="76"/>
    </row>
    <row r="161" spans="16:19" x14ac:dyDescent="0.35">
      <c r="P161" s="76"/>
      <c r="Q161" s="76"/>
      <c r="R161" s="76"/>
      <c r="S161" s="76"/>
    </row>
    <row r="162" spans="16:19" ht="14.5" customHeight="1" x14ac:dyDescent="0.35">
      <c r="P162" s="76"/>
      <c r="Q162" s="76"/>
      <c r="R162" s="76"/>
      <c r="S162" s="76"/>
    </row>
    <row r="163" spans="16:19" ht="14.5" customHeight="1" x14ac:dyDescent="0.35">
      <c r="P163" s="76"/>
      <c r="Q163" s="76"/>
      <c r="R163" s="76"/>
      <c r="S163" s="76"/>
    </row>
    <row r="167" spans="16:19" ht="14.5" customHeight="1" x14ac:dyDescent="0.35"/>
    <row r="172" spans="16:19" ht="14.5" customHeight="1" x14ac:dyDescent="0.35"/>
  </sheetData>
  <mergeCells count="7">
    <mergeCell ref="Q47:V47"/>
    <mergeCell ref="A72:F72"/>
    <mergeCell ref="A2:F2"/>
    <mergeCell ref="A25:F25"/>
    <mergeCell ref="I47:N47"/>
    <mergeCell ref="A48:F48"/>
    <mergeCell ref="Q46:V46"/>
  </mergeCells>
  <pageMargins left="0.11811023622047245" right="0.11811023622047245" top="0" bottom="0.15748031496062992" header="0.31496062992125984" footer="0.31496062992125984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P88"/>
  <sheetViews>
    <sheetView zoomScale="80" zoomScaleNormal="80" workbookViewId="0">
      <selection activeCell="H75" sqref="H75"/>
    </sheetView>
  </sheetViews>
  <sheetFormatPr defaultRowHeight="14.5" x14ac:dyDescent="0.35"/>
  <cols>
    <col min="1" max="6" width="10.6328125" customWidth="1"/>
    <col min="8" max="8" width="25.81640625" customWidth="1"/>
    <col min="9" max="9" width="8.81640625" customWidth="1"/>
    <col min="10" max="10" width="11" customWidth="1"/>
    <col min="11" max="11" width="11.54296875" customWidth="1"/>
    <col min="12" max="12" width="9.453125" customWidth="1"/>
    <col min="13" max="13" width="10.7265625" customWidth="1"/>
    <col min="14" max="14" width="8" customWidth="1"/>
    <col min="16" max="16" width="25.81640625" customWidth="1"/>
    <col min="17" max="17" width="8.81640625" customWidth="1"/>
    <col min="18" max="18" width="7" customWidth="1"/>
    <col min="19" max="19" width="8.7265625" customWidth="1"/>
    <col min="20" max="20" width="8.81640625" customWidth="1"/>
    <col min="21" max="21" width="8" customWidth="1"/>
    <col min="22" max="22" width="7.81640625" customWidth="1"/>
  </cols>
  <sheetData>
    <row r="1" spans="1:15" x14ac:dyDescent="0.35">
      <c r="A1" s="150" t="s">
        <v>128</v>
      </c>
      <c r="B1" s="68"/>
      <c r="C1" s="68"/>
      <c r="D1" s="68"/>
      <c r="E1" s="68"/>
      <c r="F1" s="68"/>
      <c r="G1" s="68"/>
      <c r="H1" s="68"/>
      <c r="I1" s="3"/>
      <c r="J1" s="77"/>
      <c r="K1" s="3"/>
      <c r="L1" s="3"/>
      <c r="M1" s="3"/>
      <c r="N1" s="3"/>
      <c r="O1" s="3"/>
    </row>
    <row r="2" spans="1:15" ht="14.5" customHeight="1" x14ac:dyDescent="0.35">
      <c r="A2" s="576" t="s">
        <v>28</v>
      </c>
      <c r="B2" s="582"/>
      <c r="C2" s="582"/>
      <c r="D2" s="577"/>
      <c r="E2" s="577"/>
      <c r="F2" s="578"/>
      <c r="I2" s="5"/>
      <c r="J2" s="77"/>
      <c r="K2" s="6"/>
      <c r="L2" s="6"/>
      <c r="M2" s="6"/>
      <c r="N2" s="6"/>
      <c r="O2" s="6"/>
    </row>
    <row r="3" spans="1:15" x14ac:dyDescent="0.35">
      <c r="A3" s="227" t="s">
        <v>0</v>
      </c>
      <c r="B3" s="228" t="s">
        <v>2</v>
      </c>
      <c r="C3" s="228" t="s">
        <v>19</v>
      </c>
      <c r="D3" s="228" t="s">
        <v>20</v>
      </c>
      <c r="E3" s="228" t="s">
        <v>18</v>
      </c>
      <c r="F3" s="229" t="s">
        <v>7</v>
      </c>
      <c r="I3" s="8"/>
      <c r="J3" s="77"/>
      <c r="K3" s="9"/>
      <c r="L3" s="9"/>
      <c r="M3" s="9"/>
      <c r="N3" s="9"/>
      <c r="O3" s="9"/>
    </row>
    <row r="4" spans="1:15" ht="14.5" customHeight="1" x14ac:dyDescent="0.25">
      <c r="A4" s="230">
        <v>2000</v>
      </c>
      <c r="B4" s="231">
        <f>SUM(C4:F4)</f>
        <v>303600</v>
      </c>
      <c r="C4" s="231">
        <v>236533</v>
      </c>
      <c r="D4" s="231">
        <v>12196</v>
      </c>
      <c r="E4" s="231">
        <v>54871</v>
      </c>
      <c r="F4" s="232">
        <v>0</v>
      </c>
      <c r="H4" s="2"/>
      <c r="I4" s="3"/>
      <c r="J4" s="77"/>
      <c r="K4" s="3"/>
      <c r="L4" s="3"/>
      <c r="M4" s="3"/>
      <c r="N4" s="3"/>
      <c r="O4" s="3"/>
    </row>
    <row r="5" spans="1:15" ht="14.5" customHeight="1" x14ac:dyDescent="0.25">
      <c r="A5" s="230">
        <v>2001</v>
      </c>
      <c r="B5" s="231">
        <f t="shared" ref="B5:B20" si="0">SUM(C5:F5)</f>
        <v>229890.6607946</v>
      </c>
      <c r="C5" s="231">
        <v>169424</v>
      </c>
      <c r="D5" s="231">
        <v>13248</v>
      </c>
      <c r="E5" s="231">
        <v>47218.6607946</v>
      </c>
      <c r="F5" s="232">
        <v>0</v>
      </c>
      <c r="H5" s="4"/>
      <c r="I5" s="5"/>
      <c r="J5" s="77"/>
      <c r="K5" s="6"/>
      <c r="L5" s="6"/>
      <c r="M5" s="6"/>
      <c r="N5" s="6"/>
      <c r="O5" s="6"/>
    </row>
    <row r="6" spans="1:15" ht="15" x14ac:dyDescent="0.25">
      <c r="A6" s="234">
        <v>2002</v>
      </c>
      <c r="B6" s="231">
        <f t="shared" si="0"/>
        <v>200235</v>
      </c>
      <c r="C6" s="231">
        <v>169278</v>
      </c>
      <c r="D6" s="231">
        <v>12702</v>
      </c>
      <c r="E6" s="231">
        <v>18255</v>
      </c>
      <c r="F6" s="232">
        <v>0</v>
      </c>
      <c r="H6" s="2"/>
      <c r="I6" s="2"/>
      <c r="J6" s="77"/>
      <c r="K6" s="3"/>
      <c r="L6" s="3"/>
      <c r="M6" s="3"/>
      <c r="N6" s="3"/>
      <c r="O6" s="3"/>
    </row>
    <row r="7" spans="1:15" ht="15" x14ac:dyDescent="0.25">
      <c r="A7" s="234">
        <v>2003</v>
      </c>
      <c r="B7" s="231">
        <f t="shared" si="0"/>
        <v>230746</v>
      </c>
      <c r="C7" s="231">
        <v>159295</v>
      </c>
      <c r="D7" s="231">
        <v>19237</v>
      </c>
      <c r="E7" s="231">
        <v>52214</v>
      </c>
      <c r="F7" s="232">
        <v>0</v>
      </c>
      <c r="G7" s="7"/>
      <c r="H7" s="8"/>
      <c r="I7" s="8"/>
      <c r="J7" s="77"/>
      <c r="K7" s="9"/>
      <c r="L7" s="9"/>
      <c r="M7" s="9"/>
      <c r="N7" s="9"/>
      <c r="O7" s="9"/>
    </row>
    <row r="8" spans="1:15" ht="15" x14ac:dyDescent="0.25">
      <c r="A8" s="234">
        <v>2004</v>
      </c>
      <c r="B8" s="231">
        <f t="shared" si="0"/>
        <v>311597</v>
      </c>
      <c r="C8" s="231">
        <v>265006</v>
      </c>
      <c r="D8" s="231">
        <v>20950</v>
      </c>
      <c r="E8" s="231">
        <v>25641</v>
      </c>
      <c r="F8" s="232">
        <v>0</v>
      </c>
      <c r="H8" s="2"/>
      <c r="I8" s="2"/>
      <c r="J8" s="77"/>
      <c r="K8" s="10"/>
      <c r="L8" s="10"/>
      <c r="M8" s="10"/>
      <c r="N8" s="10"/>
      <c r="O8" s="10"/>
    </row>
    <row r="9" spans="1:15" ht="15" x14ac:dyDescent="0.25">
      <c r="A9" s="230">
        <v>2005</v>
      </c>
      <c r="B9" s="231">
        <f t="shared" si="0"/>
        <v>312559</v>
      </c>
      <c r="C9" s="231">
        <v>247965</v>
      </c>
      <c r="D9" s="231">
        <v>13205</v>
      </c>
      <c r="E9" s="231">
        <v>51389</v>
      </c>
      <c r="F9" s="232">
        <v>0</v>
      </c>
      <c r="H9" s="2"/>
      <c r="I9" s="2"/>
      <c r="J9" s="77"/>
      <c r="K9" s="1"/>
      <c r="L9" s="1"/>
      <c r="M9" s="1"/>
      <c r="N9" s="1"/>
      <c r="O9" s="1"/>
    </row>
    <row r="10" spans="1:15" ht="15" x14ac:dyDescent="0.25">
      <c r="A10" s="230">
        <v>2006</v>
      </c>
      <c r="B10" s="231">
        <f t="shared" si="0"/>
        <v>290965</v>
      </c>
      <c r="C10" s="231">
        <v>226710</v>
      </c>
      <c r="D10" s="231">
        <v>10340</v>
      </c>
      <c r="E10" s="231">
        <v>53915</v>
      </c>
      <c r="F10" s="232">
        <v>0</v>
      </c>
      <c r="H10" s="2"/>
      <c r="I10" s="2"/>
      <c r="J10" s="77"/>
      <c r="K10" s="10"/>
      <c r="L10" s="10"/>
      <c r="M10" s="10"/>
      <c r="N10" s="10"/>
      <c r="O10" s="10"/>
    </row>
    <row r="11" spans="1:15" x14ac:dyDescent="0.35">
      <c r="A11" s="230">
        <v>2007</v>
      </c>
      <c r="B11" s="231">
        <f t="shared" si="0"/>
        <v>272941</v>
      </c>
      <c r="C11" s="231">
        <v>200288</v>
      </c>
      <c r="D11" s="231">
        <v>10952</v>
      </c>
      <c r="E11" s="231">
        <v>61701</v>
      </c>
      <c r="F11" s="232">
        <v>0</v>
      </c>
      <c r="H11" s="2"/>
      <c r="I11" s="2"/>
      <c r="J11" s="77"/>
      <c r="K11" s="10"/>
      <c r="L11" s="10"/>
      <c r="M11" s="10"/>
      <c r="N11" s="10"/>
      <c r="O11" s="10"/>
    </row>
    <row r="12" spans="1:15" x14ac:dyDescent="0.35">
      <c r="A12" s="230">
        <v>2008</v>
      </c>
      <c r="B12" s="231">
        <f t="shared" si="0"/>
        <v>165911</v>
      </c>
      <c r="C12" s="231">
        <v>89622</v>
      </c>
      <c r="D12" s="231">
        <v>8162</v>
      </c>
      <c r="E12" s="231">
        <v>68127</v>
      </c>
      <c r="F12" s="232">
        <v>0</v>
      </c>
      <c r="H12" s="2"/>
      <c r="I12" s="2"/>
      <c r="J12" s="77"/>
      <c r="K12" s="2"/>
      <c r="L12" s="2"/>
      <c r="M12" s="2"/>
      <c r="N12" s="2"/>
      <c r="O12" s="2"/>
    </row>
    <row r="13" spans="1:15" x14ac:dyDescent="0.35">
      <c r="A13" s="230">
        <v>2009</v>
      </c>
      <c r="B13" s="231">
        <f t="shared" si="0"/>
        <v>117779</v>
      </c>
      <c r="C13" s="231">
        <v>30153</v>
      </c>
      <c r="D13" s="231">
        <v>8674</v>
      </c>
      <c r="E13" s="231">
        <v>78952</v>
      </c>
      <c r="F13" s="232">
        <v>0</v>
      </c>
      <c r="J13" s="77"/>
    </row>
    <row r="14" spans="1:15" x14ac:dyDescent="0.35">
      <c r="A14" s="230">
        <v>2010</v>
      </c>
      <c r="B14" s="231">
        <f t="shared" si="0"/>
        <v>137627</v>
      </c>
      <c r="C14" s="231">
        <v>30223</v>
      </c>
      <c r="D14" s="231">
        <v>12943</v>
      </c>
      <c r="E14" s="231">
        <v>94461</v>
      </c>
      <c r="F14" s="232">
        <v>0</v>
      </c>
      <c r="J14" s="77"/>
    </row>
    <row r="15" spans="1:15" x14ac:dyDescent="0.35">
      <c r="A15" s="230">
        <v>2011</v>
      </c>
      <c r="B15" s="231">
        <f t="shared" si="0"/>
        <v>135547</v>
      </c>
      <c r="C15" s="231">
        <v>32168</v>
      </c>
      <c r="D15" s="231">
        <v>11933</v>
      </c>
      <c r="E15" s="231">
        <v>91446</v>
      </c>
      <c r="F15" s="232">
        <v>0</v>
      </c>
      <c r="J15" s="77"/>
    </row>
    <row r="16" spans="1:15" x14ac:dyDescent="0.35">
      <c r="A16" s="236">
        <v>2012</v>
      </c>
      <c r="B16" s="231">
        <f t="shared" si="0"/>
        <v>109069</v>
      </c>
      <c r="C16" s="231">
        <v>14873</v>
      </c>
      <c r="D16" s="231">
        <v>20139</v>
      </c>
      <c r="E16" s="231">
        <v>74057</v>
      </c>
      <c r="F16" s="232">
        <v>0</v>
      </c>
      <c r="J16" s="77"/>
    </row>
    <row r="17" spans="1:15" x14ac:dyDescent="0.35">
      <c r="A17" s="236">
        <v>2013</v>
      </c>
      <c r="B17" s="231">
        <f t="shared" si="0"/>
        <v>106875</v>
      </c>
      <c r="C17" s="231">
        <v>12460</v>
      </c>
      <c r="D17" s="231">
        <v>12232</v>
      </c>
      <c r="E17" s="231">
        <v>82183</v>
      </c>
      <c r="F17" s="232">
        <v>0</v>
      </c>
      <c r="J17" s="77"/>
    </row>
    <row r="18" spans="1:15" x14ac:dyDescent="0.35">
      <c r="A18" s="236">
        <v>2014</v>
      </c>
      <c r="B18" s="231">
        <f t="shared" si="0"/>
        <v>125805</v>
      </c>
      <c r="C18" s="231">
        <v>16422</v>
      </c>
      <c r="D18" s="231">
        <v>15927</v>
      </c>
      <c r="E18" s="231">
        <v>93456</v>
      </c>
      <c r="F18" s="232">
        <v>0</v>
      </c>
      <c r="J18" s="77"/>
    </row>
    <row r="19" spans="1:15" x14ac:dyDescent="0.35">
      <c r="A19" s="236">
        <v>2015</v>
      </c>
      <c r="B19" s="231">
        <f t="shared" si="0"/>
        <v>125493</v>
      </c>
      <c r="C19" s="231">
        <v>16145</v>
      </c>
      <c r="D19" s="231">
        <v>12283</v>
      </c>
      <c r="E19" s="231">
        <v>97065</v>
      </c>
      <c r="F19" s="232">
        <v>0</v>
      </c>
      <c r="J19" s="79"/>
    </row>
    <row r="20" spans="1:15" x14ac:dyDescent="0.35">
      <c r="A20" s="236">
        <v>2016</v>
      </c>
      <c r="B20" s="231">
        <f t="shared" si="0"/>
        <v>122016</v>
      </c>
      <c r="C20" s="231">
        <v>8244</v>
      </c>
      <c r="D20" s="231">
        <v>9263</v>
      </c>
      <c r="E20" s="231">
        <v>101989</v>
      </c>
      <c r="F20" s="232">
        <v>2520</v>
      </c>
    </row>
    <row r="21" spans="1:15" s="144" customFormat="1" x14ac:dyDescent="0.35">
      <c r="A21" s="391">
        <v>2017</v>
      </c>
      <c r="B21" s="392">
        <f t="shared" ref="B21" si="1">SUM(C21:F21)</f>
        <v>120540</v>
      </c>
      <c r="C21" s="392">
        <v>11742</v>
      </c>
      <c r="D21" s="392">
        <v>4167</v>
      </c>
      <c r="E21" s="392">
        <v>95901</v>
      </c>
      <c r="F21" s="395">
        <v>8730</v>
      </c>
    </row>
    <row r="22" spans="1:15" x14ac:dyDescent="0.35">
      <c r="A22" s="239">
        <v>2018</v>
      </c>
      <c r="B22" s="240">
        <f>SUM(C22:F22)</f>
        <v>111382</v>
      </c>
      <c r="C22" s="240">
        <v>8821</v>
      </c>
      <c r="D22" s="240">
        <v>1973</v>
      </c>
      <c r="E22" s="240">
        <v>90189</v>
      </c>
      <c r="F22" s="247">
        <v>10399</v>
      </c>
    </row>
    <row r="23" spans="1:15" x14ac:dyDescent="0.35">
      <c r="A23" s="171" t="s">
        <v>200</v>
      </c>
      <c r="B23" s="77">
        <f>SUM(B4:B22)</f>
        <v>3530577.6607945999</v>
      </c>
      <c r="C23" s="77">
        <f t="shared" ref="C23:D23" si="2">SUM(C4:C22)</f>
        <v>1945372</v>
      </c>
      <c r="D23" s="77">
        <f t="shared" si="2"/>
        <v>230526</v>
      </c>
      <c r="E23" s="77">
        <f>SUM(E4:E22)</f>
        <v>1333030.6607945999</v>
      </c>
      <c r="F23" s="77">
        <f>SUM(F4:F22)</f>
        <v>21649</v>
      </c>
    </row>
    <row r="24" spans="1:15" x14ac:dyDescent="0.35">
      <c r="A24" s="1"/>
      <c r="B24" s="11"/>
      <c r="C24" s="11"/>
      <c r="D24" s="11"/>
      <c r="E24" s="11"/>
      <c r="F24" s="11"/>
    </row>
    <row r="25" spans="1:15" ht="14.5" customHeight="1" x14ac:dyDescent="0.35">
      <c r="A25" s="576" t="s">
        <v>29</v>
      </c>
      <c r="B25" s="577"/>
      <c r="C25" s="577"/>
      <c r="D25" s="577"/>
      <c r="E25" s="577"/>
      <c r="F25" s="578"/>
    </row>
    <row r="26" spans="1:15" x14ac:dyDescent="0.35">
      <c r="A26" s="227" t="s">
        <v>0</v>
      </c>
      <c r="B26" s="228" t="s">
        <v>2</v>
      </c>
      <c r="C26" s="228" t="s">
        <v>19</v>
      </c>
      <c r="D26" s="228" t="s">
        <v>20</v>
      </c>
      <c r="E26" s="228" t="s">
        <v>18</v>
      </c>
      <c r="F26" s="229" t="s">
        <v>7</v>
      </c>
    </row>
    <row r="27" spans="1:15" x14ac:dyDescent="0.35">
      <c r="A27" s="230">
        <v>2000</v>
      </c>
      <c r="B27" s="231">
        <f>SUM(C27:F27)</f>
        <v>399885</v>
      </c>
      <c r="C27" s="231">
        <v>286738</v>
      </c>
      <c r="D27" s="231">
        <v>37151</v>
      </c>
      <c r="E27" s="231">
        <v>75996</v>
      </c>
      <c r="F27" s="232">
        <v>0</v>
      </c>
    </row>
    <row r="28" spans="1:15" ht="14.5" customHeight="1" x14ac:dyDescent="0.35">
      <c r="A28" s="230">
        <v>2001</v>
      </c>
      <c r="B28" s="231">
        <f t="shared" ref="B28:B45" si="3">SUM(C28:F28)</f>
        <v>111000.41914</v>
      </c>
      <c r="C28" s="231">
        <v>63662</v>
      </c>
      <c r="D28" s="231">
        <v>10976</v>
      </c>
      <c r="E28" s="231">
        <v>36362.419139999998</v>
      </c>
      <c r="F28" s="232">
        <v>0</v>
      </c>
    </row>
    <row r="29" spans="1:15" x14ac:dyDescent="0.35">
      <c r="A29" s="234">
        <v>2002</v>
      </c>
      <c r="B29" s="231">
        <f t="shared" si="3"/>
        <v>143954</v>
      </c>
      <c r="C29" s="231">
        <v>122096</v>
      </c>
      <c r="D29" s="231">
        <v>7926</v>
      </c>
      <c r="E29" s="231">
        <v>13932</v>
      </c>
      <c r="F29" s="232">
        <v>0</v>
      </c>
    </row>
    <row r="30" spans="1:15" x14ac:dyDescent="0.35">
      <c r="A30" s="234">
        <v>2003</v>
      </c>
      <c r="B30" s="231">
        <f t="shared" si="3"/>
        <v>139785</v>
      </c>
      <c r="C30" s="231">
        <v>105883</v>
      </c>
      <c r="D30" s="231">
        <v>9466</v>
      </c>
      <c r="E30" s="231">
        <v>24436</v>
      </c>
      <c r="F30" s="232">
        <v>0</v>
      </c>
      <c r="G30" s="7"/>
      <c r="H30" s="7"/>
      <c r="I30" s="7"/>
      <c r="J30" s="7"/>
      <c r="K30" s="7"/>
      <c r="L30" s="7"/>
      <c r="M30" s="7"/>
      <c r="N30" s="7"/>
      <c r="O30" s="7"/>
    </row>
    <row r="31" spans="1:15" ht="14.5" customHeight="1" x14ac:dyDescent="0.35">
      <c r="A31" s="234">
        <v>2004</v>
      </c>
      <c r="B31" s="231">
        <f t="shared" si="3"/>
        <v>165799</v>
      </c>
      <c r="C31" s="231">
        <v>140051</v>
      </c>
      <c r="D31" s="231">
        <v>8863</v>
      </c>
      <c r="E31" s="231">
        <v>16885</v>
      </c>
      <c r="F31" s="232">
        <v>0</v>
      </c>
    </row>
    <row r="32" spans="1:15" x14ac:dyDescent="0.35">
      <c r="A32" s="230">
        <v>2005</v>
      </c>
      <c r="B32" s="231">
        <f t="shared" si="3"/>
        <v>123393</v>
      </c>
      <c r="C32" s="231">
        <v>79030</v>
      </c>
      <c r="D32" s="231">
        <v>8009</v>
      </c>
      <c r="E32" s="231">
        <v>36354</v>
      </c>
      <c r="F32" s="232">
        <v>0</v>
      </c>
    </row>
    <row r="33" spans="1:146" x14ac:dyDescent="0.35">
      <c r="A33" s="230">
        <v>2006</v>
      </c>
      <c r="B33" s="231">
        <f t="shared" si="3"/>
        <v>149124</v>
      </c>
      <c r="C33" s="231">
        <v>95570</v>
      </c>
      <c r="D33" s="231">
        <v>5278</v>
      </c>
      <c r="E33" s="231">
        <v>48276</v>
      </c>
      <c r="F33" s="232">
        <v>0</v>
      </c>
    </row>
    <row r="34" spans="1:146" x14ac:dyDescent="0.35">
      <c r="A34" s="230">
        <v>2007</v>
      </c>
      <c r="B34" s="231">
        <f t="shared" si="3"/>
        <v>147372</v>
      </c>
      <c r="C34" s="231">
        <v>89517</v>
      </c>
      <c r="D34" s="231">
        <v>5699</v>
      </c>
      <c r="E34" s="231">
        <v>52156</v>
      </c>
      <c r="F34" s="232">
        <v>0</v>
      </c>
      <c r="H34" s="144"/>
      <c r="I34" s="144"/>
    </row>
    <row r="35" spans="1:146" x14ac:dyDescent="0.35">
      <c r="A35" s="230">
        <v>2008</v>
      </c>
      <c r="B35" s="231">
        <f t="shared" si="3"/>
        <v>146987</v>
      </c>
      <c r="C35" s="231">
        <v>94855</v>
      </c>
      <c r="D35" s="231">
        <v>5222</v>
      </c>
      <c r="E35" s="231">
        <v>46910</v>
      </c>
      <c r="F35" s="232">
        <v>0</v>
      </c>
      <c r="H35" s="144"/>
      <c r="I35" s="144"/>
    </row>
    <row r="36" spans="1:146" x14ac:dyDescent="0.35">
      <c r="A36" s="230">
        <v>2009</v>
      </c>
      <c r="B36" s="231">
        <f t="shared" si="3"/>
        <v>113403</v>
      </c>
      <c r="C36" s="231">
        <v>72708</v>
      </c>
      <c r="D36" s="231">
        <v>9972</v>
      </c>
      <c r="E36" s="231">
        <v>30723</v>
      </c>
      <c r="F36" s="232">
        <v>0</v>
      </c>
      <c r="H36" s="144"/>
      <c r="I36" s="144"/>
    </row>
    <row r="37" spans="1:146" x14ac:dyDescent="0.35">
      <c r="A37" s="230">
        <v>2010</v>
      </c>
      <c r="B37" s="231">
        <f t="shared" si="3"/>
        <v>145801</v>
      </c>
      <c r="C37" s="231">
        <v>102507</v>
      </c>
      <c r="D37" s="231">
        <v>8204</v>
      </c>
      <c r="E37" s="231">
        <v>35090</v>
      </c>
      <c r="F37" s="232">
        <v>0</v>
      </c>
      <c r="H37" s="144"/>
      <c r="I37" s="144"/>
    </row>
    <row r="38" spans="1:146" s="21" customFormat="1" x14ac:dyDescent="0.35">
      <c r="A38" s="236">
        <v>2011</v>
      </c>
      <c r="B38" s="245">
        <f t="shared" si="3"/>
        <v>139767</v>
      </c>
      <c r="C38" s="245">
        <v>75813</v>
      </c>
      <c r="D38" s="245">
        <v>11746</v>
      </c>
      <c r="E38" s="245">
        <v>52208</v>
      </c>
      <c r="F38" s="259">
        <v>0</v>
      </c>
      <c r="G38"/>
      <c r="H38" s="144"/>
      <c r="I38" s="144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</row>
    <row r="39" spans="1:146" x14ac:dyDescent="0.35">
      <c r="A39" s="236">
        <v>2012</v>
      </c>
      <c r="B39" s="231">
        <f t="shared" si="3"/>
        <v>150728</v>
      </c>
      <c r="C39" s="231">
        <v>100092</v>
      </c>
      <c r="D39" s="231">
        <v>10907</v>
      </c>
      <c r="E39" s="231">
        <v>39729</v>
      </c>
      <c r="F39" s="232">
        <v>0</v>
      </c>
    </row>
    <row r="40" spans="1:146" x14ac:dyDescent="0.35">
      <c r="A40" s="236">
        <v>2013</v>
      </c>
      <c r="B40" s="231">
        <f t="shared" si="3"/>
        <v>150789</v>
      </c>
      <c r="C40" s="231">
        <v>101044</v>
      </c>
      <c r="D40" s="231">
        <v>13173</v>
      </c>
      <c r="E40" s="231">
        <v>36572</v>
      </c>
      <c r="F40" s="232">
        <v>0</v>
      </c>
    </row>
    <row r="41" spans="1:146" x14ac:dyDescent="0.35">
      <c r="A41" s="236">
        <v>2014</v>
      </c>
      <c r="B41" s="231">
        <f t="shared" si="3"/>
        <v>161873</v>
      </c>
      <c r="C41" s="231">
        <v>123477</v>
      </c>
      <c r="D41" s="231">
        <v>10826</v>
      </c>
      <c r="E41" s="231">
        <v>27570</v>
      </c>
      <c r="F41" s="232">
        <v>0</v>
      </c>
    </row>
    <row r="42" spans="1:146" x14ac:dyDescent="0.35">
      <c r="A42" s="236">
        <v>2015</v>
      </c>
      <c r="B42" s="231">
        <f t="shared" si="3"/>
        <v>191811</v>
      </c>
      <c r="C42" s="231">
        <v>157684</v>
      </c>
      <c r="D42" s="231">
        <v>15451</v>
      </c>
      <c r="E42" s="231">
        <v>18569</v>
      </c>
      <c r="F42" s="232">
        <v>107</v>
      </c>
    </row>
    <row r="43" spans="1:146" x14ac:dyDescent="0.35">
      <c r="A43" s="236">
        <v>2016</v>
      </c>
      <c r="B43" s="231">
        <f t="shared" si="3"/>
        <v>191436</v>
      </c>
      <c r="C43" s="231">
        <v>146739</v>
      </c>
      <c r="D43" s="231">
        <v>21072</v>
      </c>
      <c r="E43" s="231">
        <v>23625</v>
      </c>
      <c r="F43" s="232">
        <v>0</v>
      </c>
    </row>
    <row r="44" spans="1:146" s="144" customFormat="1" x14ac:dyDescent="0.35">
      <c r="A44" s="391">
        <v>2017</v>
      </c>
      <c r="B44" s="231">
        <f t="shared" si="3"/>
        <v>192356</v>
      </c>
      <c r="C44" s="392">
        <v>159307</v>
      </c>
      <c r="D44" s="392">
        <v>20319</v>
      </c>
      <c r="E44" s="392">
        <v>12730</v>
      </c>
      <c r="F44" s="395">
        <v>0</v>
      </c>
    </row>
    <row r="45" spans="1:146" x14ac:dyDescent="0.35">
      <c r="A45" s="239">
        <v>2018</v>
      </c>
      <c r="B45" s="240">
        <f t="shared" si="3"/>
        <v>191882</v>
      </c>
      <c r="C45" s="240">
        <v>167223</v>
      </c>
      <c r="D45" s="240">
        <v>13751</v>
      </c>
      <c r="E45" s="240">
        <v>10908</v>
      </c>
      <c r="F45" s="247"/>
    </row>
    <row r="46" spans="1:146" x14ac:dyDescent="0.35">
      <c r="A46" s="171" t="s">
        <v>200</v>
      </c>
      <c r="B46" s="77">
        <f>SUM(B27:B45)</f>
        <v>3157145.4191399999</v>
      </c>
      <c r="C46" s="77">
        <f t="shared" ref="C46:F46" si="4">SUM(C27:C45)</f>
        <v>2283996</v>
      </c>
      <c r="D46" s="77">
        <f t="shared" si="4"/>
        <v>234011</v>
      </c>
      <c r="E46" s="77">
        <f>SUM(E27:E45)</f>
        <v>639031.41914000001</v>
      </c>
      <c r="F46" s="77">
        <f t="shared" si="4"/>
        <v>107</v>
      </c>
      <c r="H46" s="1"/>
      <c r="I46" s="1"/>
      <c r="J46" s="1"/>
      <c r="K46" s="1"/>
      <c r="L46" s="1"/>
      <c r="M46" s="1"/>
      <c r="N46" s="1"/>
      <c r="O46" s="1"/>
      <c r="P46" s="1"/>
      <c r="Q46" s="568" t="s">
        <v>155</v>
      </c>
      <c r="R46" s="568"/>
      <c r="S46" s="568"/>
      <c r="T46" s="568"/>
      <c r="U46" s="568"/>
      <c r="V46" s="568"/>
    </row>
    <row r="47" spans="1:146" ht="14.5" customHeight="1" x14ac:dyDescent="0.35">
      <c r="A47" s="1"/>
      <c r="B47" s="11"/>
      <c r="C47" s="11"/>
      <c r="D47" s="11"/>
      <c r="E47" s="11"/>
      <c r="F47" s="11"/>
      <c r="H47" s="1"/>
      <c r="I47" s="579" t="s">
        <v>204</v>
      </c>
      <c r="J47" s="583"/>
      <c r="K47" s="579"/>
      <c r="L47" s="579"/>
      <c r="M47" s="579"/>
      <c r="N47" s="580"/>
      <c r="O47" s="91"/>
      <c r="P47" s="1"/>
      <c r="Q47" s="579" t="s">
        <v>204</v>
      </c>
      <c r="R47" s="579"/>
      <c r="S47" s="579"/>
      <c r="T47" s="579"/>
      <c r="U47" s="579"/>
      <c r="V47" s="580"/>
    </row>
    <row r="48" spans="1:146" ht="31.5" customHeight="1" x14ac:dyDescent="0.35">
      <c r="A48" s="576" t="s">
        <v>30</v>
      </c>
      <c r="B48" s="577"/>
      <c r="C48" s="577"/>
      <c r="D48" s="577"/>
      <c r="E48" s="577"/>
      <c r="F48" s="578"/>
      <c r="H48" s="1"/>
      <c r="I48" s="191" t="s">
        <v>23</v>
      </c>
      <c r="J48" s="187" t="s">
        <v>2</v>
      </c>
      <c r="K48" s="187" t="s">
        <v>19</v>
      </c>
      <c r="L48" s="187" t="s">
        <v>20</v>
      </c>
      <c r="M48" s="187" t="s">
        <v>18</v>
      </c>
      <c r="N48" s="188" t="s">
        <v>7</v>
      </c>
      <c r="O48" s="92"/>
      <c r="P48" s="1"/>
      <c r="Q48" s="191" t="s">
        <v>23</v>
      </c>
      <c r="R48" s="187" t="s">
        <v>2</v>
      </c>
      <c r="S48" s="187" t="s">
        <v>19</v>
      </c>
      <c r="T48" s="187" t="s">
        <v>20</v>
      </c>
      <c r="U48" s="187" t="s">
        <v>18</v>
      </c>
      <c r="V48" s="188" t="s">
        <v>7</v>
      </c>
    </row>
    <row r="49" spans="1:23" x14ac:dyDescent="0.35">
      <c r="A49" s="227" t="s">
        <v>0</v>
      </c>
      <c r="B49" s="228" t="s">
        <v>2</v>
      </c>
      <c r="C49" s="228" t="s">
        <v>19</v>
      </c>
      <c r="D49" s="228" t="s">
        <v>20</v>
      </c>
      <c r="E49" s="228" t="s">
        <v>18</v>
      </c>
      <c r="F49" s="229" t="s">
        <v>7</v>
      </c>
      <c r="H49" s="17" t="s">
        <v>10</v>
      </c>
      <c r="I49" s="382" t="s">
        <v>200</v>
      </c>
      <c r="J49" s="14">
        <f>SUM(K49:N49)</f>
        <v>3530577.6607945999</v>
      </c>
      <c r="K49" s="14">
        <f>C23</f>
        <v>1945372</v>
      </c>
      <c r="L49" s="14">
        <f>D23</f>
        <v>230526</v>
      </c>
      <c r="M49" s="14">
        <f>E23</f>
        <v>1333030.6607945999</v>
      </c>
      <c r="N49" s="14">
        <f>F23</f>
        <v>21649</v>
      </c>
      <c r="O49" s="14"/>
      <c r="P49" s="17" t="s">
        <v>10</v>
      </c>
      <c r="Q49" s="382" t="s">
        <v>200</v>
      </c>
      <c r="R49" s="16">
        <f>SUM(S49:V49)</f>
        <v>1</v>
      </c>
      <c r="S49" s="16">
        <f>K49/$J$49</f>
        <v>0.55100671530396816</v>
      </c>
      <c r="T49" s="16">
        <f>L49/$J$49</f>
        <v>6.5294130917974841E-2</v>
      </c>
      <c r="U49" s="16">
        <f>M49/$J$49</f>
        <v>0.37756729602559852</v>
      </c>
      <c r="V49" s="16">
        <f>N49/$J$49</f>
        <v>6.1318577524584533E-3</v>
      </c>
    </row>
    <row r="50" spans="1:23" x14ac:dyDescent="0.35">
      <c r="A50" s="230">
        <v>2000</v>
      </c>
      <c r="B50" s="245">
        <f>SUM(C50:F50)</f>
        <v>703485</v>
      </c>
      <c r="C50" s="231">
        <f t="shared" ref="C50:F66" si="5">C4+C27</f>
        <v>523271</v>
      </c>
      <c r="D50" s="231">
        <f t="shared" si="5"/>
        <v>49347</v>
      </c>
      <c r="E50" s="231">
        <f t="shared" si="5"/>
        <v>130867</v>
      </c>
      <c r="F50" s="232">
        <f t="shared" si="5"/>
        <v>0</v>
      </c>
      <c r="H50" s="17" t="s">
        <v>11</v>
      </c>
      <c r="I50" s="382" t="s">
        <v>200</v>
      </c>
      <c r="J50" s="14">
        <f t="shared" ref="J50" si="6">SUM(K50:N50)</f>
        <v>3157145.4191399999</v>
      </c>
      <c r="K50" s="14">
        <f>C46</f>
        <v>2283996</v>
      </c>
      <c r="L50" s="14">
        <f t="shared" ref="L50:M50" si="7">D46</f>
        <v>234011</v>
      </c>
      <c r="M50" s="14">
        <f t="shared" si="7"/>
        <v>639031.41914000001</v>
      </c>
      <c r="N50" s="14">
        <f>F46</f>
        <v>107</v>
      </c>
      <c r="O50" s="14"/>
      <c r="P50" s="17" t="s">
        <v>11</v>
      </c>
      <c r="Q50" s="382" t="s">
        <v>200</v>
      </c>
      <c r="R50" s="16">
        <f>SUM(S50:V50)</f>
        <v>1</v>
      </c>
      <c r="S50" s="16">
        <f>K50/$J$50</f>
        <v>0.72343705999521424</v>
      </c>
      <c r="T50" s="16">
        <f t="shared" ref="T50" si="8">L50/$J$50</f>
        <v>7.4121071073040445E-2</v>
      </c>
      <c r="U50" s="16">
        <f>M50/$J$50</f>
        <v>0.20240797755653298</v>
      </c>
      <c r="V50" s="16">
        <f>N50/$J$50</f>
        <v>3.3891375212341846E-5</v>
      </c>
    </row>
    <row r="51" spans="1:23" x14ac:dyDescent="0.35">
      <c r="A51" s="230">
        <v>2001</v>
      </c>
      <c r="B51" s="245">
        <f t="shared" ref="B51:B68" si="9">SUM(C51:F51)</f>
        <v>340891.07993459998</v>
      </c>
      <c r="C51" s="231">
        <f t="shared" si="5"/>
        <v>233086</v>
      </c>
      <c r="D51" s="231">
        <f t="shared" si="5"/>
        <v>24224</v>
      </c>
      <c r="E51" s="231">
        <f t="shared" si="5"/>
        <v>83581.079934599999</v>
      </c>
      <c r="F51" s="232">
        <f t="shared" si="5"/>
        <v>0</v>
      </c>
      <c r="H51" s="17" t="s">
        <v>2</v>
      </c>
      <c r="I51" s="382" t="s">
        <v>200</v>
      </c>
      <c r="J51" s="19">
        <f>SUM(K51:N51)</f>
        <v>6687723.0799345998</v>
      </c>
      <c r="K51" s="19">
        <f>SUM(K49:K50)</f>
        <v>4229368</v>
      </c>
      <c r="L51" s="19">
        <f t="shared" ref="L51:N51" si="10">SUM(L49:L50)</f>
        <v>464537</v>
      </c>
      <c r="M51" s="19">
        <f t="shared" si="10"/>
        <v>1972062.0799345998</v>
      </c>
      <c r="N51" s="19">
        <f t="shared" si="10"/>
        <v>21756</v>
      </c>
      <c r="O51" s="19"/>
      <c r="P51" s="17" t="s">
        <v>2</v>
      </c>
      <c r="Q51" s="382" t="s">
        <v>200</v>
      </c>
      <c r="R51" s="16">
        <f>SUM(S51:V51)</f>
        <v>0.99999999999999989</v>
      </c>
      <c r="S51" s="16">
        <f>K51/$J$51</f>
        <v>0.63240776411474253</v>
      </c>
      <c r="T51" s="16">
        <f t="shared" ref="T51" si="11">L51/$J$51</f>
        <v>6.9461159567710859E-2</v>
      </c>
      <c r="U51" s="16">
        <f>M51/$J$51</f>
        <v>0.29487795118961246</v>
      </c>
      <c r="V51" s="16">
        <f t="shared" ref="V51" si="12">N51/$J$51</f>
        <v>3.2531251279340882E-3</v>
      </c>
    </row>
    <row r="52" spans="1:23" x14ac:dyDescent="0.35">
      <c r="A52" s="230">
        <v>2002</v>
      </c>
      <c r="B52" s="245">
        <f t="shared" si="9"/>
        <v>344189</v>
      </c>
      <c r="C52" s="231">
        <f t="shared" si="5"/>
        <v>291374</v>
      </c>
      <c r="D52" s="231">
        <f t="shared" si="5"/>
        <v>20628</v>
      </c>
      <c r="E52" s="231">
        <f t="shared" si="5"/>
        <v>32187</v>
      </c>
      <c r="F52" s="232">
        <f t="shared" si="5"/>
        <v>0</v>
      </c>
      <c r="H52" s="1"/>
      <c r="I52" s="1"/>
      <c r="J52" s="19"/>
      <c r="K52" s="14"/>
      <c r="L52" s="14"/>
      <c r="M52" s="14"/>
      <c r="N52" s="14"/>
      <c r="O52" s="14"/>
      <c r="P52" s="1"/>
      <c r="Q52" s="1"/>
      <c r="R52" s="1"/>
      <c r="S52" s="133"/>
      <c r="T52" s="133"/>
      <c r="U52" s="133"/>
      <c r="V52" s="133"/>
    </row>
    <row r="53" spans="1:23" x14ac:dyDescent="0.35">
      <c r="A53" s="234">
        <v>2003</v>
      </c>
      <c r="B53" s="245">
        <f t="shared" si="9"/>
        <v>370531</v>
      </c>
      <c r="C53" s="231">
        <f t="shared" si="5"/>
        <v>265178</v>
      </c>
      <c r="D53" s="231">
        <f t="shared" si="5"/>
        <v>28703</v>
      </c>
      <c r="E53" s="231">
        <f t="shared" si="5"/>
        <v>76650</v>
      </c>
      <c r="F53" s="232">
        <f t="shared" si="5"/>
        <v>0</v>
      </c>
      <c r="G53" s="12"/>
      <c r="H53" s="17" t="s">
        <v>10</v>
      </c>
      <c r="I53" s="171" t="s">
        <v>12</v>
      </c>
      <c r="J53" s="16">
        <f>J49/J51</f>
        <v>0.52791923627751736</v>
      </c>
      <c r="K53" s="16">
        <f t="shared" ref="K53:N53" si="13">K49/K51</f>
        <v>0.45996754124966188</v>
      </c>
      <c r="L53" s="16">
        <f t="shared" si="13"/>
        <v>0.49624895325883622</v>
      </c>
      <c r="M53" s="16">
        <f t="shared" si="13"/>
        <v>0.67595775729271546</v>
      </c>
      <c r="N53" s="16">
        <f t="shared" si="13"/>
        <v>0.99508181651038796</v>
      </c>
      <c r="O53" s="20"/>
      <c r="P53" s="1"/>
      <c r="Q53" s="1"/>
      <c r="R53" s="1"/>
      <c r="S53" s="1"/>
      <c r="T53" s="1"/>
      <c r="U53" s="1"/>
      <c r="V53" s="1"/>
    </row>
    <row r="54" spans="1:23" x14ac:dyDescent="0.35">
      <c r="A54" s="230">
        <v>2004</v>
      </c>
      <c r="B54" s="245">
        <f t="shared" si="9"/>
        <v>477396</v>
      </c>
      <c r="C54" s="231">
        <f t="shared" si="5"/>
        <v>405057</v>
      </c>
      <c r="D54" s="231">
        <f t="shared" si="5"/>
        <v>29813</v>
      </c>
      <c r="E54" s="231">
        <f t="shared" si="5"/>
        <v>42526</v>
      </c>
      <c r="F54" s="232">
        <f t="shared" si="5"/>
        <v>0</v>
      </c>
      <c r="H54" s="17" t="s">
        <v>11</v>
      </c>
      <c r="I54" s="171" t="s">
        <v>12</v>
      </c>
      <c r="J54" s="16">
        <f>J50/J51</f>
        <v>0.47208076372248264</v>
      </c>
      <c r="K54" s="16">
        <f t="shared" ref="K54:N54" si="14">K50/K51</f>
        <v>0.54003245875033812</v>
      </c>
      <c r="L54" s="16">
        <f t="shared" si="14"/>
        <v>0.50375104674116378</v>
      </c>
      <c r="M54" s="16">
        <f t="shared" si="14"/>
        <v>0.32404224270728454</v>
      </c>
      <c r="N54" s="16">
        <f t="shared" si="14"/>
        <v>4.9181834896120614E-3</v>
      </c>
      <c r="O54" s="16"/>
      <c r="P54" s="1"/>
      <c r="Q54" s="1"/>
      <c r="R54" s="1"/>
      <c r="S54" s="1"/>
      <c r="T54" s="1"/>
      <c r="U54" s="1"/>
      <c r="V54" s="1"/>
    </row>
    <row r="55" spans="1:23" ht="14.5" customHeight="1" x14ac:dyDescent="0.35">
      <c r="A55" s="230">
        <v>2005</v>
      </c>
      <c r="B55" s="245">
        <f t="shared" si="9"/>
        <v>435952</v>
      </c>
      <c r="C55" s="231">
        <f t="shared" si="5"/>
        <v>326995</v>
      </c>
      <c r="D55" s="231">
        <f t="shared" si="5"/>
        <v>21214</v>
      </c>
      <c r="E55" s="231">
        <f t="shared" si="5"/>
        <v>87743</v>
      </c>
      <c r="F55" s="232">
        <f t="shared" si="5"/>
        <v>0</v>
      </c>
      <c r="H55" s="1"/>
      <c r="I55" s="1"/>
      <c r="J55" s="16"/>
      <c r="K55" s="16"/>
      <c r="L55" s="16"/>
      <c r="M55" s="16"/>
      <c r="N55" s="16"/>
      <c r="O55" s="171"/>
      <c r="P55" s="1"/>
      <c r="Q55" s="1"/>
      <c r="R55" s="1"/>
      <c r="S55" s="1"/>
      <c r="T55" s="1"/>
      <c r="U55" s="1"/>
      <c r="V55" s="1"/>
    </row>
    <row r="56" spans="1:23" x14ac:dyDescent="0.35">
      <c r="A56" s="230">
        <v>2006</v>
      </c>
      <c r="B56" s="245">
        <f t="shared" si="9"/>
        <v>440089</v>
      </c>
      <c r="C56" s="231">
        <f t="shared" si="5"/>
        <v>322280</v>
      </c>
      <c r="D56" s="231">
        <f t="shared" si="5"/>
        <v>15618</v>
      </c>
      <c r="E56" s="231">
        <f t="shared" si="5"/>
        <v>102191</v>
      </c>
      <c r="F56" s="232">
        <f t="shared" si="5"/>
        <v>0</v>
      </c>
      <c r="H56" s="17"/>
      <c r="I56" s="171"/>
      <c r="J56" s="16"/>
      <c r="K56" s="16"/>
      <c r="L56" s="16"/>
      <c r="M56" s="16"/>
      <c r="N56" s="16"/>
      <c r="O56" s="16"/>
      <c r="P56" s="1"/>
      <c r="Q56" s="1"/>
      <c r="R56" s="1"/>
      <c r="S56" s="1"/>
      <c r="T56" s="1"/>
      <c r="U56" s="1"/>
      <c r="V56" s="1"/>
    </row>
    <row r="57" spans="1:23" x14ac:dyDescent="0.35">
      <c r="A57" s="230">
        <v>2007</v>
      </c>
      <c r="B57" s="245">
        <f t="shared" si="9"/>
        <v>420313</v>
      </c>
      <c r="C57" s="231">
        <f t="shared" si="5"/>
        <v>289805</v>
      </c>
      <c r="D57" s="231">
        <f t="shared" si="5"/>
        <v>16651</v>
      </c>
      <c r="E57" s="231">
        <f t="shared" si="5"/>
        <v>113857</v>
      </c>
      <c r="F57" s="232">
        <f t="shared" si="5"/>
        <v>0</v>
      </c>
      <c r="H57" s="17"/>
      <c r="I57" s="171"/>
      <c r="J57" s="16"/>
      <c r="K57" s="16"/>
      <c r="L57" s="16"/>
      <c r="M57" s="16"/>
      <c r="N57" s="16"/>
      <c r="O57" s="16"/>
      <c r="P57" s="1"/>
      <c r="Q57" s="1"/>
      <c r="R57" s="1"/>
      <c r="S57" s="1"/>
      <c r="T57" s="1"/>
      <c r="U57" s="1"/>
      <c r="V57" s="1"/>
    </row>
    <row r="58" spans="1:23" ht="14.5" customHeight="1" x14ac:dyDescent="0.35">
      <c r="A58" s="230">
        <v>2008</v>
      </c>
      <c r="B58" s="245">
        <f t="shared" si="9"/>
        <v>312898</v>
      </c>
      <c r="C58" s="231">
        <f t="shared" si="5"/>
        <v>184477</v>
      </c>
      <c r="D58" s="231">
        <f t="shared" si="5"/>
        <v>13384</v>
      </c>
      <c r="E58" s="231">
        <f t="shared" si="5"/>
        <v>115037</v>
      </c>
      <c r="F58" s="232">
        <f t="shared" si="5"/>
        <v>0</v>
      </c>
      <c r="H58" s="1"/>
      <c r="I58" s="1"/>
      <c r="J58" s="16"/>
      <c r="K58" s="16"/>
      <c r="L58" s="16"/>
      <c r="M58" s="16"/>
      <c r="N58" s="16"/>
      <c r="O58" s="16"/>
      <c r="P58" s="1"/>
      <c r="Q58" s="1"/>
      <c r="R58" s="1"/>
      <c r="S58" s="1"/>
      <c r="T58" s="1"/>
      <c r="U58" s="1"/>
      <c r="V58" s="1"/>
    </row>
    <row r="59" spans="1:23" x14ac:dyDescent="0.35">
      <c r="A59" s="230">
        <v>2009</v>
      </c>
      <c r="B59" s="245">
        <f t="shared" si="9"/>
        <v>231182</v>
      </c>
      <c r="C59" s="231">
        <f t="shared" si="5"/>
        <v>102861</v>
      </c>
      <c r="D59" s="231">
        <f t="shared" si="5"/>
        <v>18646</v>
      </c>
      <c r="E59" s="231">
        <f t="shared" si="5"/>
        <v>109675</v>
      </c>
      <c r="F59" s="232">
        <f t="shared" si="5"/>
        <v>0</v>
      </c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</row>
    <row r="60" spans="1:23" x14ac:dyDescent="0.35">
      <c r="A60" s="230">
        <v>2010</v>
      </c>
      <c r="B60" s="245">
        <f t="shared" si="9"/>
        <v>283428</v>
      </c>
      <c r="C60" s="231">
        <f t="shared" si="5"/>
        <v>132730</v>
      </c>
      <c r="D60" s="231">
        <f t="shared" si="5"/>
        <v>21147</v>
      </c>
      <c r="E60" s="231">
        <f t="shared" si="5"/>
        <v>129551</v>
      </c>
      <c r="F60" s="232">
        <f t="shared" si="5"/>
        <v>0</v>
      </c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</row>
    <row r="61" spans="1:23" x14ac:dyDescent="0.35">
      <c r="A61" s="230">
        <v>2011</v>
      </c>
      <c r="B61" s="245">
        <f t="shared" si="9"/>
        <v>275314</v>
      </c>
      <c r="C61" s="231">
        <f t="shared" si="5"/>
        <v>107981</v>
      </c>
      <c r="D61" s="231">
        <f t="shared" si="5"/>
        <v>23679</v>
      </c>
      <c r="E61" s="231">
        <f t="shared" si="5"/>
        <v>143654</v>
      </c>
      <c r="F61" s="232">
        <f t="shared" si="5"/>
        <v>0</v>
      </c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144"/>
    </row>
    <row r="62" spans="1:23" x14ac:dyDescent="0.35">
      <c r="A62" s="236">
        <v>2012</v>
      </c>
      <c r="B62" s="245">
        <f t="shared" si="9"/>
        <v>259797</v>
      </c>
      <c r="C62" s="231">
        <f t="shared" si="5"/>
        <v>114965</v>
      </c>
      <c r="D62" s="231">
        <f t="shared" si="5"/>
        <v>31046</v>
      </c>
      <c r="E62" s="231">
        <f t="shared" si="5"/>
        <v>113786</v>
      </c>
      <c r="F62" s="232">
        <f t="shared" si="5"/>
        <v>0</v>
      </c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</row>
    <row r="63" spans="1:23" x14ac:dyDescent="0.35">
      <c r="A63" s="236">
        <v>2013</v>
      </c>
      <c r="B63" s="245">
        <f t="shared" si="9"/>
        <v>257664</v>
      </c>
      <c r="C63" s="231">
        <f t="shared" si="5"/>
        <v>113504</v>
      </c>
      <c r="D63" s="231">
        <f t="shared" si="5"/>
        <v>25405</v>
      </c>
      <c r="E63" s="231">
        <f t="shared" si="5"/>
        <v>118755</v>
      </c>
      <c r="F63" s="232">
        <f t="shared" si="5"/>
        <v>0</v>
      </c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</row>
    <row r="64" spans="1:23" x14ac:dyDescent="0.35">
      <c r="A64" s="236">
        <v>2014</v>
      </c>
      <c r="B64" s="245">
        <f t="shared" si="9"/>
        <v>287678</v>
      </c>
      <c r="C64" s="231">
        <f t="shared" si="5"/>
        <v>139899</v>
      </c>
      <c r="D64" s="231">
        <f t="shared" si="5"/>
        <v>26753</v>
      </c>
      <c r="E64" s="231">
        <f t="shared" si="5"/>
        <v>121026</v>
      </c>
      <c r="F64" s="232">
        <f t="shared" si="5"/>
        <v>0</v>
      </c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</row>
    <row r="65" spans="1:77" s="22" customFormat="1" x14ac:dyDescent="0.35">
      <c r="A65" s="236">
        <v>2015</v>
      </c>
      <c r="B65" s="245">
        <f t="shared" si="9"/>
        <v>317304</v>
      </c>
      <c r="C65" s="245">
        <f t="shared" si="5"/>
        <v>173829</v>
      </c>
      <c r="D65" s="245">
        <f t="shared" si="5"/>
        <v>27734</v>
      </c>
      <c r="E65" s="245">
        <f t="shared" si="5"/>
        <v>115634</v>
      </c>
      <c r="F65" s="259">
        <f t="shared" si="5"/>
        <v>107</v>
      </c>
      <c r="G65"/>
      <c r="H65" s="144"/>
      <c r="I65" s="144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</row>
    <row r="66" spans="1:77" x14ac:dyDescent="0.35">
      <c r="A66" s="236">
        <v>2016</v>
      </c>
      <c r="B66" s="245">
        <f t="shared" si="9"/>
        <v>313452</v>
      </c>
      <c r="C66" s="231">
        <f t="shared" si="5"/>
        <v>154983</v>
      </c>
      <c r="D66" s="231">
        <f t="shared" si="5"/>
        <v>30335</v>
      </c>
      <c r="E66" s="231">
        <f t="shared" si="5"/>
        <v>125614</v>
      </c>
      <c r="F66" s="232">
        <f t="shared" si="5"/>
        <v>2520</v>
      </c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</row>
    <row r="67" spans="1:77" s="144" customFormat="1" x14ac:dyDescent="0.35">
      <c r="A67" s="391">
        <v>2017</v>
      </c>
      <c r="B67" s="245">
        <f t="shared" si="9"/>
        <v>312896</v>
      </c>
      <c r="C67" s="231">
        <f t="shared" ref="C67:F67" si="15">C21+C44</f>
        <v>171049</v>
      </c>
      <c r="D67" s="231">
        <f t="shared" si="15"/>
        <v>24486</v>
      </c>
      <c r="E67" s="231">
        <f t="shared" si="15"/>
        <v>108631</v>
      </c>
      <c r="F67" s="232">
        <f t="shared" si="15"/>
        <v>8730</v>
      </c>
    </row>
    <row r="68" spans="1:77" x14ac:dyDescent="0.35">
      <c r="A68" s="239">
        <v>2018</v>
      </c>
      <c r="B68" s="246">
        <f t="shared" si="9"/>
        <v>303264</v>
      </c>
      <c r="C68" s="240">
        <f t="shared" ref="C68:F68" si="16">C22+C45</f>
        <v>176044</v>
      </c>
      <c r="D68" s="240">
        <f t="shared" si="16"/>
        <v>15724</v>
      </c>
      <c r="E68" s="240">
        <f t="shared" si="16"/>
        <v>101097</v>
      </c>
      <c r="F68" s="247">
        <f t="shared" si="16"/>
        <v>10399</v>
      </c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</row>
    <row r="69" spans="1:77" x14ac:dyDescent="0.35">
      <c r="A69" s="171" t="s">
        <v>200</v>
      </c>
      <c r="B69" s="78">
        <f>SUM(B50:B68)</f>
        <v>6687723.0799345998</v>
      </c>
      <c r="C69" s="78">
        <f>SUM(C50:C68)</f>
        <v>4229368</v>
      </c>
      <c r="D69" s="78">
        <f t="shared" ref="D69" si="17">SUM(D50:D68)</f>
        <v>464537</v>
      </c>
      <c r="E69" s="78">
        <f>SUM(E50:E68)</f>
        <v>1972062.0799346</v>
      </c>
      <c r="F69" s="78">
        <f>SUM(F50:F68)</f>
        <v>21756</v>
      </c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44"/>
    </row>
    <row r="70" spans="1:77" x14ac:dyDescent="0.35">
      <c r="A70" s="1"/>
      <c r="B70" s="11"/>
      <c r="C70" s="11"/>
      <c r="D70" s="11"/>
      <c r="E70" s="11"/>
      <c r="F70" s="11"/>
      <c r="G70" s="13"/>
      <c r="H70" s="144"/>
      <c r="I70" s="14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44"/>
      <c r="V70" s="144"/>
      <c r="W70" s="144"/>
    </row>
    <row r="71" spans="1:77" x14ac:dyDescent="0.35">
      <c r="B71" s="13"/>
      <c r="C71" s="13"/>
      <c r="D71" s="13"/>
      <c r="E71" s="13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144"/>
      <c r="U71" s="144"/>
      <c r="V71" s="144"/>
      <c r="W71" s="144"/>
    </row>
    <row r="72" spans="1:77" x14ac:dyDescent="0.35">
      <c r="A72" s="581" t="s">
        <v>201</v>
      </c>
      <c r="B72" s="581"/>
      <c r="C72" s="581"/>
      <c r="D72" s="581"/>
      <c r="E72" s="581"/>
      <c r="F72" s="581"/>
    </row>
    <row r="73" spans="1:77" x14ac:dyDescent="0.35">
      <c r="A73" s="248" t="s">
        <v>0</v>
      </c>
      <c r="B73" s="249" t="s">
        <v>2</v>
      </c>
      <c r="C73" s="249" t="s">
        <v>19</v>
      </c>
      <c r="D73" s="249" t="s">
        <v>20</v>
      </c>
      <c r="E73" s="249" t="s">
        <v>18</v>
      </c>
      <c r="F73" s="250" t="s">
        <v>7</v>
      </c>
    </row>
    <row r="74" spans="1:77" ht="60" customHeight="1" x14ac:dyDescent="0.35">
      <c r="A74" s="401" t="s">
        <v>15</v>
      </c>
      <c r="B74" s="252">
        <f>SUM(C74:F74)</f>
        <v>3530577.6607945999</v>
      </c>
      <c r="C74" s="253">
        <f>SUM(C4:C22)</f>
        <v>1945372</v>
      </c>
      <c r="D74" s="253">
        <f t="shared" ref="D74:E74" si="18">SUM(D4:D22)</f>
        <v>230526</v>
      </c>
      <c r="E74" s="253">
        <f t="shared" si="18"/>
        <v>1333030.6607945999</v>
      </c>
      <c r="F74" s="254">
        <f>SUM(F4:F22)</f>
        <v>21649</v>
      </c>
    </row>
    <row r="75" spans="1:77" ht="60" customHeight="1" x14ac:dyDescent="0.35">
      <c r="A75" s="401" t="s">
        <v>16</v>
      </c>
      <c r="B75" s="252">
        <f>SUM(C75:F75)</f>
        <v>3157145.4191399999</v>
      </c>
      <c r="C75" s="253">
        <f>SUM(C27:C45)</f>
        <v>2283996</v>
      </c>
      <c r="D75" s="253">
        <f>SUM(D27:D45)</f>
        <v>234011</v>
      </c>
      <c r="E75" s="253">
        <f>SUM(E27:E45)</f>
        <v>639031.41914000001</v>
      </c>
      <c r="F75" s="254">
        <f>SUM(F27:F45)</f>
        <v>107</v>
      </c>
    </row>
    <row r="76" spans="1:77" ht="60" customHeight="1" x14ac:dyDescent="0.35">
      <c r="A76" s="402" t="s">
        <v>17</v>
      </c>
      <c r="B76" s="256">
        <f>SUM(B74:B75)</f>
        <v>6687723.0799345998</v>
      </c>
      <c r="C76" s="257">
        <f>C74+C75</f>
        <v>4229368</v>
      </c>
      <c r="D76" s="257">
        <f t="shared" ref="D76:F76" si="19">D74+D75</f>
        <v>464537</v>
      </c>
      <c r="E76" s="257">
        <f t="shared" si="19"/>
        <v>1972062.0799345998</v>
      </c>
      <c r="F76" s="258">
        <f t="shared" si="19"/>
        <v>21756</v>
      </c>
    </row>
    <row r="77" spans="1:77" x14ac:dyDescent="0.35">
      <c r="B77" s="13"/>
      <c r="C77" s="13"/>
      <c r="D77" s="13"/>
      <c r="E77" s="13"/>
      <c r="F77" s="13"/>
    </row>
    <row r="79" spans="1:77" ht="14.5" customHeight="1" x14ac:dyDescent="0.35">
      <c r="A79" s="178" t="s">
        <v>176</v>
      </c>
      <c r="B79" s="178"/>
      <c r="C79" s="178"/>
      <c r="D79" s="178"/>
      <c r="E79" s="178"/>
      <c r="F79" s="178"/>
      <c r="G79" s="178"/>
      <c r="H79" s="178"/>
      <c r="I79" s="178"/>
    </row>
    <row r="82" spans="1:8" x14ac:dyDescent="0.35">
      <c r="A82" s="67"/>
      <c r="B82" s="70"/>
      <c r="C82" s="70"/>
      <c r="D82" s="70"/>
      <c r="E82" s="70"/>
      <c r="F82" s="70"/>
      <c r="G82" s="70"/>
      <c r="H82" s="70"/>
    </row>
    <row r="83" spans="1:8" x14ac:dyDescent="0.35">
      <c r="B83" s="70"/>
      <c r="C83" s="70"/>
      <c r="D83" s="70"/>
      <c r="E83" s="70"/>
      <c r="F83" s="70"/>
      <c r="G83" s="70"/>
      <c r="H83" s="70"/>
    </row>
    <row r="84" spans="1:8" x14ac:dyDescent="0.35">
      <c r="B84" s="70"/>
      <c r="C84" s="70"/>
      <c r="D84" s="70"/>
      <c r="E84" s="70"/>
      <c r="F84" s="70"/>
      <c r="G84" s="70"/>
      <c r="H84" s="70"/>
    </row>
    <row r="85" spans="1:8" x14ac:dyDescent="0.35">
      <c r="B85" s="70"/>
      <c r="C85" s="70"/>
      <c r="D85" s="70"/>
      <c r="E85" s="70"/>
      <c r="F85" s="70"/>
      <c r="G85" s="70"/>
      <c r="H85" s="70"/>
    </row>
    <row r="86" spans="1:8" x14ac:dyDescent="0.35">
      <c r="B86" s="70"/>
      <c r="C86" s="70"/>
      <c r="D86" s="70"/>
      <c r="E86" s="70"/>
      <c r="F86" s="70"/>
      <c r="G86" s="70"/>
      <c r="H86" s="70"/>
    </row>
    <row r="87" spans="1:8" x14ac:dyDescent="0.35">
      <c r="B87" s="70"/>
      <c r="C87" s="70"/>
      <c r="D87" s="70"/>
      <c r="E87" s="70"/>
      <c r="F87" s="70"/>
      <c r="G87" s="70"/>
      <c r="H87" s="70"/>
    </row>
    <row r="88" spans="1:8" x14ac:dyDescent="0.35">
      <c r="B88" s="70"/>
      <c r="C88" s="70"/>
      <c r="D88" s="70"/>
      <c r="E88" s="70"/>
      <c r="F88" s="70"/>
      <c r="G88" s="70"/>
      <c r="H88" s="70"/>
    </row>
  </sheetData>
  <mergeCells count="7">
    <mergeCell ref="A72:F72"/>
    <mergeCell ref="A2:F2"/>
    <mergeCell ref="A25:F25"/>
    <mergeCell ref="A48:F48"/>
    <mergeCell ref="Q47:V47"/>
    <mergeCell ref="Q46:V46"/>
    <mergeCell ref="I47:N47"/>
  </mergeCells>
  <pageMargins left="0.70866141732283472" right="0.70866141732283472" top="0.74803149606299213" bottom="0.74803149606299213" header="0.31496062992125984" footer="0.31496062992125984"/>
  <pageSetup paperSize="8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64"/>
  <sheetViews>
    <sheetView topLeftCell="A37" workbookViewId="0">
      <selection activeCell="H54" sqref="H54"/>
    </sheetView>
  </sheetViews>
  <sheetFormatPr defaultRowHeight="14.5" x14ac:dyDescent="0.35"/>
  <cols>
    <col min="1" max="1" width="24.36328125" customWidth="1"/>
    <col min="2" max="2" width="7.54296875" customWidth="1"/>
    <col min="3" max="21" width="7" customWidth="1"/>
  </cols>
  <sheetData>
    <row r="1" spans="1:24" s="144" customFormat="1" x14ac:dyDescent="0.35">
      <c r="A1" s="152" t="s">
        <v>130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4" x14ac:dyDescent="0.35">
      <c r="A2" s="192" t="s">
        <v>31</v>
      </c>
      <c r="B2" s="192" t="s">
        <v>32</v>
      </c>
      <c r="C2" s="193" t="s">
        <v>33</v>
      </c>
      <c r="D2" s="193" t="s">
        <v>34</v>
      </c>
      <c r="E2" s="194">
        <v>2002</v>
      </c>
      <c r="F2" s="194">
        <v>2003</v>
      </c>
      <c r="G2" s="194">
        <v>2004</v>
      </c>
      <c r="H2" s="194">
        <v>2005</v>
      </c>
      <c r="I2" s="194">
        <v>2006</v>
      </c>
      <c r="J2" s="194">
        <v>2007</v>
      </c>
      <c r="K2" s="194">
        <v>2008</v>
      </c>
      <c r="L2" s="194">
        <v>2009</v>
      </c>
      <c r="M2" s="194">
        <v>2010</v>
      </c>
      <c r="N2" s="194">
        <v>2011</v>
      </c>
      <c r="O2" s="194">
        <v>2012</v>
      </c>
      <c r="P2" s="194">
        <v>2013</v>
      </c>
      <c r="Q2" s="194">
        <v>2014</v>
      </c>
      <c r="R2" s="194">
        <v>2015</v>
      </c>
      <c r="S2" s="194">
        <v>2016</v>
      </c>
      <c r="T2" s="194">
        <v>2017</v>
      </c>
      <c r="U2" s="194">
        <v>2018</v>
      </c>
    </row>
    <row r="3" spans="1:24" x14ac:dyDescent="0.35">
      <c r="A3" s="23" t="s">
        <v>35</v>
      </c>
      <c r="B3" s="24" t="s">
        <v>36</v>
      </c>
      <c r="C3" s="25">
        <v>160083</v>
      </c>
      <c r="D3" s="26">
        <v>160856</v>
      </c>
      <c r="E3" s="27">
        <v>160058</v>
      </c>
      <c r="F3" s="27">
        <v>150690</v>
      </c>
      <c r="G3" s="27">
        <v>152568</v>
      </c>
      <c r="H3" s="27">
        <v>151175</v>
      </c>
      <c r="I3" s="27">
        <v>154635</v>
      </c>
      <c r="J3" s="27">
        <v>156712</v>
      </c>
      <c r="K3" s="27">
        <v>158455</v>
      </c>
      <c r="L3" s="27">
        <v>153794</v>
      </c>
      <c r="M3" s="27">
        <v>153010</v>
      </c>
      <c r="N3" s="27">
        <v>149060</v>
      </c>
      <c r="O3" s="28">
        <v>132212</v>
      </c>
      <c r="P3" s="28">
        <v>126079</v>
      </c>
      <c r="Q3" s="28">
        <v>128295</v>
      </c>
      <c r="R3" s="29">
        <v>130421</v>
      </c>
      <c r="S3" s="71">
        <f>SUM(S4:S6)</f>
        <v>133890</v>
      </c>
      <c r="T3" s="28">
        <v>141876.21460902499</v>
      </c>
      <c r="U3" s="28">
        <v>147407.85425009701</v>
      </c>
      <c r="W3" s="56"/>
      <c r="X3" s="56"/>
    </row>
    <row r="4" spans="1:24" x14ac:dyDescent="0.35">
      <c r="A4" s="30" t="s">
        <v>37</v>
      </c>
      <c r="B4" s="31" t="s">
        <v>36</v>
      </c>
      <c r="C4" s="32">
        <v>140413</v>
      </c>
      <c r="D4" s="33">
        <v>143883</v>
      </c>
      <c r="E4" s="34">
        <v>143057</v>
      </c>
      <c r="F4" s="34">
        <v>134035</v>
      </c>
      <c r="G4" s="34">
        <v>135683</v>
      </c>
      <c r="H4" s="34">
        <v>134650</v>
      </c>
      <c r="I4" s="34">
        <v>137720</v>
      </c>
      <c r="J4" s="34">
        <v>139215</v>
      </c>
      <c r="K4" s="34">
        <v>140454</v>
      </c>
      <c r="L4" s="34">
        <v>136316</v>
      </c>
      <c r="M4" s="34">
        <v>136074</v>
      </c>
      <c r="N4" s="34">
        <v>133292</v>
      </c>
      <c r="O4" s="35">
        <v>118025</v>
      </c>
      <c r="P4" s="35">
        <v>112037</v>
      </c>
      <c r="Q4" s="35">
        <v>113470</v>
      </c>
      <c r="R4" s="36">
        <v>115232</v>
      </c>
      <c r="S4" s="101">
        <v>118074</v>
      </c>
      <c r="T4" s="134">
        <v>125320.10160913601</v>
      </c>
      <c r="U4" s="134">
        <v>131222.63699999999</v>
      </c>
      <c r="W4" s="56"/>
      <c r="X4" s="56"/>
    </row>
    <row r="5" spans="1:24" x14ac:dyDescent="0.35">
      <c r="A5" s="30" t="s">
        <v>38</v>
      </c>
      <c r="B5" s="31" t="s">
        <v>39</v>
      </c>
      <c r="C5" s="32">
        <v>19334</v>
      </c>
      <c r="D5" s="33">
        <v>16577</v>
      </c>
      <c r="E5" s="34">
        <v>16651</v>
      </c>
      <c r="F5" s="34">
        <v>16409</v>
      </c>
      <c r="G5" s="34">
        <v>16667</v>
      </c>
      <c r="H5" s="34">
        <v>16316</v>
      </c>
      <c r="I5" s="34">
        <v>16714</v>
      </c>
      <c r="J5" s="34">
        <v>17296</v>
      </c>
      <c r="K5" s="34">
        <v>17846</v>
      </c>
      <c r="L5" s="34">
        <v>17342</v>
      </c>
      <c r="M5" s="34">
        <v>16809</v>
      </c>
      <c r="N5" s="34">
        <v>15639</v>
      </c>
      <c r="O5" s="35">
        <v>14057</v>
      </c>
      <c r="P5" s="35">
        <v>13908</v>
      </c>
      <c r="Q5" s="35">
        <v>14669</v>
      </c>
      <c r="R5" s="36">
        <v>14962</v>
      </c>
      <c r="S5" s="101">
        <v>15582</v>
      </c>
      <c r="T5" s="134">
        <v>16305.0629998886</v>
      </c>
      <c r="U5" s="134">
        <v>15957.217250097399</v>
      </c>
      <c r="W5" s="56"/>
      <c r="X5" s="56"/>
    </row>
    <row r="6" spans="1:24" x14ac:dyDescent="0.35">
      <c r="A6" s="30" t="s">
        <v>40</v>
      </c>
      <c r="B6" s="31" t="s">
        <v>36</v>
      </c>
      <c r="C6" s="32">
        <v>336</v>
      </c>
      <c r="D6" s="33">
        <v>396</v>
      </c>
      <c r="E6" s="34">
        <v>350</v>
      </c>
      <c r="F6" s="34">
        <v>246</v>
      </c>
      <c r="G6" s="34">
        <v>218</v>
      </c>
      <c r="H6" s="34">
        <v>209</v>
      </c>
      <c r="I6" s="34">
        <v>201</v>
      </c>
      <c r="J6" s="34">
        <v>201</v>
      </c>
      <c r="K6" s="34">
        <v>155</v>
      </c>
      <c r="L6" s="34">
        <v>136</v>
      </c>
      <c r="M6" s="34">
        <v>140</v>
      </c>
      <c r="N6" s="34">
        <v>129</v>
      </c>
      <c r="O6" s="35">
        <v>130</v>
      </c>
      <c r="P6" s="35">
        <v>134</v>
      </c>
      <c r="Q6" s="35">
        <v>156</v>
      </c>
      <c r="R6" s="36">
        <v>227</v>
      </c>
      <c r="S6" s="101">
        <v>234</v>
      </c>
      <c r="T6" s="134">
        <v>251.04999999999998</v>
      </c>
      <c r="U6" s="134">
        <v>228</v>
      </c>
      <c r="W6" s="56"/>
      <c r="X6" s="56"/>
    </row>
    <row r="7" spans="1:24" s="144" customFormat="1" x14ac:dyDescent="0.35">
      <c r="A7" s="153"/>
      <c r="B7" s="154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56"/>
      <c r="W7" s="56"/>
      <c r="X7" s="56"/>
    </row>
    <row r="8" spans="1:24" s="144" customFormat="1" x14ac:dyDescent="0.35">
      <c r="A8" s="280" t="s">
        <v>131</v>
      </c>
      <c r="B8" s="281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W8" s="56"/>
      <c r="X8" s="56"/>
    </row>
    <row r="9" spans="1:24" s="144" customFormat="1" x14ac:dyDescent="0.35">
      <c r="A9" s="270" t="s">
        <v>31</v>
      </c>
      <c r="B9" s="270" t="s">
        <v>32</v>
      </c>
      <c r="C9" s="193" t="s">
        <v>33</v>
      </c>
      <c r="D9" s="193" t="s">
        <v>34</v>
      </c>
      <c r="E9" s="194">
        <v>2002</v>
      </c>
      <c r="F9" s="194">
        <v>2003</v>
      </c>
      <c r="G9" s="194">
        <v>2004</v>
      </c>
      <c r="H9" s="194">
        <v>2005</v>
      </c>
      <c r="I9" s="194">
        <v>2006</v>
      </c>
      <c r="J9" s="194">
        <v>2007</v>
      </c>
      <c r="K9" s="194">
        <v>2008</v>
      </c>
      <c r="L9" s="194">
        <v>2009</v>
      </c>
      <c r="M9" s="194">
        <v>2010</v>
      </c>
      <c r="N9" s="194">
        <v>2011</v>
      </c>
      <c r="O9" s="194">
        <v>2012</v>
      </c>
      <c r="P9" s="194">
        <v>2013</v>
      </c>
      <c r="Q9" s="194">
        <v>2014</v>
      </c>
      <c r="R9" s="194">
        <v>2015</v>
      </c>
      <c r="S9" s="194">
        <v>2016</v>
      </c>
      <c r="T9" s="194">
        <v>2017</v>
      </c>
      <c r="U9" s="194">
        <v>2018</v>
      </c>
      <c r="W9" s="56"/>
      <c r="X9" s="56"/>
    </row>
    <row r="10" spans="1:24" x14ac:dyDescent="0.35">
      <c r="A10" s="263" t="s">
        <v>211</v>
      </c>
      <c r="B10" s="264" t="s">
        <v>41</v>
      </c>
      <c r="C10" s="265">
        <v>23.952362212102472</v>
      </c>
      <c r="D10" s="265">
        <v>24.23651588998856</v>
      </c>
      <c r="E10" s="266">
        <v>24.530039110822326</v>
      </c>
      <c r="F10" s="266">
        <v>23.790795673236445</v>
      </c>
      <c r="G10" s="266">
        <v>24.202958680719416</v>
      </c>
      <c r="H10" s="266">
        <v>24.822298660492805</v>
      </c>
      <c r="I10" s="266">
        <v>25.065399165777475</v>
      </c>
      <c r="J10" s="266">
        <v>25.4</v>
      </c>
      <c r="K10" s="266">
        <v>26.6</v>
      </c>
      <c r="L10" s="266">
        <v>26.995916615732732</v>
      </c>
      <c r="M10" s="266">
        <v>26.867949807202145</v>
      </c>
      <c r="N10" s="266">
        <v>27.796578558969543</v>
      </c>
      <c r="O10" s="267">
        <v>28.761806795147187</v>
      </c>
      <c r="P10" s="267">
        <v>28.945224819359289</v>
      </c>
      <c r="Q10" s="267">
        <v>30</v>
      </c>
      <c r="R10" s="268">
        <v>30.339055826899042</v>
      </c>
      <c r="S10" s="269">
        <f>SUM(S11:S13)</f>
        <v>650.01417283226078</v>
      </c>
      <c r="T10" s="267">
        <v>30.952418400896693</v>
      </c>
      <c r="U10" s="267">
        <v>30.437665881681035</v>
      </c>
      <c r="W10" s="56"/>
      <c r="X10" s="56"/>
    </row>
    <row r="11" spans="1:24" x14ac:dyDescent="0.35">
      <c r="A11" s="30" t="s">
        <v>37</v>
      </c>
      <c r="B11" s="37" t="s">
        <v>41</v>
      </c>
      <c r="C11" s="38">
        <v>15.048414320611339</v>
      </c>
      <c r="D11" s="38">
        <v>14.907855688302302</v>
      </c>
      <c r="E11" s="39">
        <v>15.279119511802987</v>
      </c>
      <c r="F11" s="39">
        <v>14.422509046144663</v>
      </c>
      <c r="G11" s="39">
        <v>14.873477148942756</v>
      </c>
      <c r="H11" s="39">
        <v>15.517994801336799</v>
      </c>
      <c r="I11" s="39">
        <v>16.002033110659308</v>
      </c>
      <c r="J11" s="39">
        <v>16.2</v>
      </c>
      <c r="K11" s="39">
        <v>16.399999999999999</v>
      </c>
      <c r="L11" s="39">
        <v>16.557381378561576</v>
      </c>
      <c r="M11" s="39">
        <v>16.584936168336259</v>
      </c>
      <c r="N11" s="39">
        <v>18.198031389730815</v>
      </c>
      <c r="O11" s="40">
        <v>18.625308197415801</v>
      </c>
      <c r="P11" s="40">
        <v>18.311138284673813</v>
      </c>
      <c r="Q11" s="40">
        <v>18.399999999999999</v>
      </c>
      <c r="R11" s="41">
        <v>18.365176339905581</v>
      </c>
      <c r="S11" s="102">
        <v>18.411115063434796</v>
      </c>
      <c r="T11" s="135">
        <v>18.299696074562505</v>
      </c>
      <c r="U11" s="135">
        <v>18.26235983963651</v>
      </c>
      <c r="W11" s="56"/>
      <c r="X11" s="56"/>
    </row>
    <row r="12" spans="1:24" x14ac:dyDescent="0.35">
      <c r="A12" s="30" t="s">
        <v>38</v>
      </c>
      <c r="B12" s="37" t="s">
        <v>41</v>
      </c>
      <c r="C12" s="38">
        <v>83.502999896555295</v>
      </c>
      <c r="D12" s="38">
        <v>97.034204017614769</v>
      </c>
      <c r="E12" s="39">
        <v>99.086661461774071</v>
      </c>
      <c r="F12" s="39">
        <v>96.578036443415201</v>
      </c>
      <c r="G12" s="39">
        <v>96.884322313553724</v>
      </c>
      <c r="H12" s="39">
        <v>98.438465310125025</v>
      </c>
      <c r="I12" s="39">
        <v>96.775697020461891</v>
      </c>
      <c r="J12" s="39">
        <v>96.6</v>
      </c>
      <c r="K12" s="39">
        <v>100.1</v>
      </c>
      <c r="L12" s="39">
        <v>103.33652404566948</v>
      </c>
      <c r="M12" s="39">
        <v>104.18579332500447</v>
      </c>
      <c r="N12" s="39">
        <v>103.84660144510518</v>
      </c>
      <c r="O12" s="40">
        <v>107.75264992530411</v>
      </c>
      <c r="P12" s="40">
        <v>107.57700603968939</v>
      </c>
      <c r="Q12" s="40">
        <v>113</v>
      </c>
      <c r="R12" s="41">
        <v>115.02299157866595</v>
      </c>
      <c r="S12" s="102">
        <v>118.87228853805674</v>
      </c>
      <c r="T12" s="135">
        <v>121.0478823342139</v>
      </c>
      <c r="U12" s="135">
        <v>123.79909159837641</v>
      </c>
      <c r="W12" s="56"/>
      <c r="X12" s="56"/>
    </row>
    <row r="13" spans="1:24" x14ac:dyDescent="0.35">
      <c r="A13" s="30" t="s">
        <v>40</v>
      </c>
      <c r="B13" s="37" t="s">
        <v>41</v>
      </c>
      <c r="C13" s="38">
        <v>318.23214285714283</v>
      </c>
      <c r="D13" s="38">
        <v>366.32828282828285</v>
      </c>
      <c r="E13" s="39">
        <v>258.72000000000003</v>
      </c>
      <c r="F13" s="39">
        <v>273.02845528455282</v>
      </c>
      <c r="G13" s="39">
        <v>274.07339449541286</v>
      </c>
      <c r="H13" s="39">
        <v>272.20574162679424</v>
      </c>
      <c r="I13" s="39">
        <v>272.03482587064678</v>
      </c>
      <c r="J13" s="39">
        <v>272.03482587064678</v>
      </c>
      <c r="K13" s="39">
        <v>771.7</v>
      </c>
      <c r="L13" s="39">
        <v>755.23529411764707</v>
      </c>
      <c r="M13" s="39">
        <v>737.45</v>
      </c>
      <c r="N13" s="39">
        <v>725.96124031007753</v>
      </c>
      <c r="O13" s="40">
        <v>690.19230769230774</v>
      </c>
      <c r="P13" s="40">
        <v>758.79850746268653</v>
      </c>
      <c r="Q13" s="40">
        <v>711.7</v>
      </c>
      <c r="R13" s="41">
        <v>526.96035242290748</v>
      </c>
      <c r="S13" s="102">
        <v>512.73076923076928</v>
      </c>
      <c r="T13" s="135">
        <v>495.51418749651469</v>
      </c>
      <c r="U13" s="135">
        <v>503.62719298245617</v>
      </c>
      <c r="W13" s="56"/>
      <c r="X13" s="56"/>
    </row>
    <row r="14" spans="1:24" x14ac:dyDescent="0.3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4" x14ac:dyDescent="0.35">
      <c r="A15" s="152" t="s">
        <v>132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4" x14ac:dyDescent="0.35">
      <c r="A16" s="584" t="s">
        <v>55</v>
      </c>
      <c r="B16" s="584"/>
      <c r="C16" s="584"/>
      <c r="D16" s="584"/>
      <c r="E16" s="584"/>
      <c r="F16" s="584"/>
      <c r="G16" s="584"/>
      <c r="H16" s="584"/>
      <c r="I16" s="584"/>
      <c r="J16" s="584"/>
      <c r="K16" s="584"/>
      <c r="L16" s="584"/>
      <c r="M16" s="584"/>
      <c r="N16" s="584"/>
      <c r="O16" s="584"/>
      <c r="P16" s="2"/>
      <c r="Q16" s="2"/>
      <c r="R16" s="2"/>
      <c r="S16" s="155"/>
      <c r="T16" s="155"/>
      <c r="U16" s="72"/>
      <c r="V16" s="72"/>
      <c r="W16" s="72"/>
      <c r="X16" s="72"/>
    </row>
    <row r="17" spans="1:24" x14ac:dyDescent="0.35">
      <c r="A17" s="581" t="s">
        <v>156</v>
      </c>
      <c r="B17" s="581"/>
      <c r="C17" s="581"/>
      <c r="D17" s="581"/>
      <c r="E17" s="581"/>
      <c r="F17" s="581"/>
      <c r="G17" s="581"/>
      <c r="H17" s="581"/>
      <c r="I17" s="581"/>
      <c r="J17" s="581"/>
      <c r="K17" s="581"/>
      <c r="L17" s="581"/>
      <c r="M17" s="581"/>
      <c r="N17" s="581"/>
      <c r="O17" s="581"/>
      <c r="P17" s="156"/>
      <c r="Q17" s="383" t="s">
        <v>56</v>
      </c>
      <c r="R17" s="2"/>
      <c r="S17" s="157"/>
      <c r="T17" s="158"/>
      <c r="U17" s="98"/>
      <c r="V17" s="72"/>
      <c r="W17" s="72"/>
      <c r="X17" s="72"/>
    </row>
    <row r="18" spans="1:24" x14ac:dyDescent="0.35">
      <c r="A18" s="159" t="s">
        <v>42</v>
      </c>
      <c r="B18" s="160">
        <v>2004</v>
      </c>
      <c r="C18" s="160">
        <v>2005</v>
      </c>
      <c r="D18" s="160">
        <v>2006</v>
      </c>
      <c r="E18" s="160">
        <v>2007</v>
      </c>
      <c r="F18" s="160">
        <v>2008</v>
      </c>
      <c r="G18" s="160">
        <v>2009</v>
      </c>
      <c r="H18" s="160">
        <v>2010</v>
      </c>
      <c r="I18" s="160">
        <v>2011</v>
      </c>
      <c r="J18" s="160">
        <v>2012</v>
      </c>
      <c r="K18" s="160">
        <v>2013</v>
      </c>
      <c r="L18" s="160">
        <v>2014</v>
      </c>
      <c r="M18" s="160">
        <v>2015</v>
      </c>
      <c r="N18" s="160">
        <v>2016</v>
      </c>
      <c r="O18" s="160">
        <v>2017</v>
      </c>
      <c r="P18" s="160">
        <v>2018</v>
      </c>
      <c r="Q18" s="161" t="s">
        <v>2</v>
      </c>
      <c r="R18" s="2"/>
      <c r="S18" s="2"/>
      <c r="T18" s="2"/>
      <c r="W18" s="98"/>
      <c r="X18" s="72"/>
    </row>
    <row r="19" spans="1:24" ht="14.5" customHeight="1" x14ac:dyDescent="0.35">
      <c r="A19" s="162" t="s">
        <v>43</v>
      </c>
      <c r="B19" s="42">
        <v>12</v>
      </c>
      <c r="C19" s="42">
        <v>13</v>
      </c>
      <c r="D19" s="42">
        <v>11</v>
      </c>
      <c r="E19" s="42">
        <v>11</v>
      </c>
      <c r="F19" s="42">
        <v>9</v>
      </c>
      <c r="G19" s="42">
        <v>7</v>
      </c>
      <c r="H19" s="42">
        <v>7</v>
      </c>
      <c r="I19" s="42">
        <v>7</v>
      </c>
      <c r="J19" s="42">
        <v>6</v>
      </c>
      <c r="K19" s="42">
        <v>7</v>
      </c>
      <c r="L19" s="42">
        <v>11</v>
      </c>
      <c r="M19" s="42">
        <v>12</v>
      </c>
      <c r="N19" s="42">
        <v>14</v>
      </c>
      <c r="O19" s="163">
        <v>15</v>
      </c>
      <c r="P19" s="163">
        <v>16</v>
      </c>
      <c r="Q19" s="164">
        <f>SUM(C19:P19)</f>
        <v>146</v>
      </c>
      <c r="R19" s="2"/>
      <c r="S19" s="2"/>
      <c r="T19" s="2"/>
      <c r="X19" s="72"/>
    </row>
    <row r="20" spans="1:24" ht="14.5" customHeight="1" x14ac:dyDescent="0.35">
      <c r="A20" s="162" t="s">
        <v>44</v>
      </c>
      <c r="B20" s="42">
        <v>11</v>
      </c>
      <c r="C20" s="42">
        <v>11</v>
      </c>
      <c r="D20" s="42">
        <v>10</v>
      </c>
      <c r="E20" s="42">
        <v>11</v>
      </c>
      <c r="F20" s="42">
        <v>9</v>
      </c>
      <c r="G20" s="42">
        <v>7</v>
      </c>
      <c r="H20" s="42">
        <v>7</v>
      </c>
      <c r="I20" s="42">
        <v>7</v>
      </c>
      <c r="J20" s="42">
        <v>8</v>
      </c>
      <c r="K20" s="42">
        <v>8</v>
      </c>
      <c r="L20" s="42">
        <v>12</v>
      </c>
      <c r="M20" s="42">
        <v>13</v>
      </c>
      <c r="N20" s="42">
        <v>16</v>
      </c>
      <c r="O20" s="163">
        <v>15</v>
      </c>
      <c r="P20" s="163">
        <v>15</v>
      </c>
      <c r="Q20" s="164">
        <f t="shared" ref="Q20:Q29" si="0">SUM(C20:P20)</f>
        <v>149</v>
      </c>
      <c r="R20" s="2"/>
      <c r="S20" s="2"/>
      <c r="T20" s="2"/>
      <c r="X20" s="72"/>
    </row>
    <row r="21" spans="1:24" x14ac:dyDescent="0.35">
      <c r="A21" s="162" t="s">
        <v>45</v>
      </c>
      <c r="B21" s="42">
        <v>12</v>
      </c>
      <c r="C21" s="42">
        <v>14</v>
      </c>
      <c r="D21" s="42">
        <v>13</v>
      </c>
      <c r="E21" s="42">
        <v>13</v>
      </c>
      <c r="F21" s="42">
        <v>11</v>
      </c>
      <c r="G21" s="42">
        <v>10</v>
      </c>
      <c r="H21" s="42">
        <v>11</v>
      </c>
      <c r="I21" s="42">
        <v>9</v>
      </c>
      <c r="J21" s="42">
        <v>9</v>
      </c>
      <c r="K21" s="42">
        <v>10</v>
      </c>
      <c r="L21" s="42">
        <v>15</v>
      </c>
      <c r="M21" s="42">
        <v>17</v>
      </c>
      <c r="N21" s="42">
        <v>17</v>
      </c>
      <c r="O21" s="163">
        <v>19</v>
      </c>
      <c r="P21" s="163">
        <v>17</v>
      </c>
      <c r="Q21" s="164">
        <f t="shared" si="0"/>
        <v>185</v>
      </c>
      <c r="R21" s="2"/>
      <c r="S21" s="2"/>
      <c r="T21" s="2"/>
      <c r="X21" s="72"/>
    </row>
    <row r="22" spans="1:24" x14ac:dyDescent="0.35">
      <c r="A22" s="162" t="s">
        <v>46</v>
      </c>
      <c r="B22" s="42">
        <v>13</v>
      </c>
      <c r="C22" s="42">
        <v>13</v>
      </c>
      <c r="D22" s="42">
        <v>13</v>
      </c>
      <c r="E22" s="42">
        <v>13</v>
      </c>
      <c r="F22" s="42">
        <v>10</v>
      </c>
      <c r="G22" s="42">
        <v>10</v>
      </c>
      <c r="H22" s="42">
        <v>13</v>
      </c>
      <c r="I22" s="42">
        <v>10</v>
      </c>
      <c r="J22" s="42">
        <v>18</v>
      </c>
      <c r="K22" s="42">
        <v>10</v>
      </c>
      <c r="L22" s="42">
        <v>14</v>
      </c>
      <c r="M22" s="42">
        <v>15</v>
      </c>
      <c r="N22" s="42">
        <v>16</v>
      </c>
      <c r="O22" s="163">
        <v>18</v>
      </c>
      <c r="P22" s="163">
        <v>19</v>
      </c>
      <c r="Q22" s="164">
        <f t="shared" si="0"/>
        <v>192</v>
      </c>
      <c r="R22" s="2"/>
      <c r="S22" s="2"/>
      <c r="T22" s="2"/>
      <c r="X22" s="72"/>
    </row>
    <row r="23" spans="1:24" ht="14.5" customHeight="1" x14ac:dyDescent="0.35">
      <c r="A23" s="162" t="s">
        <v>47</v>
      </c>
      <c r="B23" s="42">
        <v>16</v>
      </c>
      <c r="C23" s="42">
        <v>16</v>
      </c>
      <c r="D23" s="42">
        <v>14</v>
      </c>
      <c r="E23" s="42">
        <v>14</v>
      </c>
      <c r="F23" s="42">
        <v>11</v>
      </c>
      <c r="G23" s="42">
        <v>10</v>
      </c>
      <c r="H23" s="42">
        <v>14</v>
      </c>
      <c r="I23" s="42">
        <v>11</v>
      </c>
      <c r="J23" s="42">
        <v>14</v>
      </c>
      <c r="K23" s="42">
        <v>12</v>
      </c>
      <c r="L23" s="42">
        <v>19</v>
      </c>
      <c r="M23" s="42">
        <v>19</v>
      </c>
      <c r="N23" s="42">
        <v>25</v>
      </c>
      <c r="O23" s="163">
        <v>26</v>
      </c>
      <c r="P23" s="163">
        <v>22</v>
      </c>
      <c r="Q23" s="164">
        <f t="shared" si="0"/>
        <v>227</v>
      </c>
      <c r="R23" s="2"/>
      <c r="S23" s="2"/>
      <c r="T23" s="2"/>
      <c r="X23" s="72"/>
    </row>
    <row r="24" spans="1:24" x14ac:dyDescent="0.35">
      <c r="A24" s="162" t="s">
        <v>48</v>
      </c>
      <c r="B24" s="42">
        <v>27</v>
      </c>
      <c r="C24" s="42">
        <v>22</v>
      </c>
      <c r="D24" s="42">
        <v>22</v>
      </c>
      <c r="E24" s="42">
        <v>22</v>
      </c>
      <c r="F24" s="42">
        <v>16</v>
      </c>
      <c r="G24" s="42">
        <v>18</v>
      </c>
      <c r="H24" s="42">
        <v>15</v>
      </c>
      <c r="I24" s="42">
        <v>15</v>
      </c>
      <c r="J24" s="42">
        <v>10</v>
      </c>
      <c r="K24" s="42">
        <v>16</v>
      </c>
      <c r="L24" s="42">
        <v>23</v>
      </c>
      <c r="M24" s="42">
        <v>28</v>
      </c>
      <c r="N24" s="42">
        <v>25</v>
      </c>
      <c r="O24" s="163">
        <v>29</v>
      </c>
      <c r="P24" s="163">
        <v>23</v>
      </c>
      <c r="Q24" s="164">
        <f t="shared" si="0"/>
        <v>284</v>
      </c>
      <c r="R24" s="2"/>
      <c r="S24" s="2"/>
      <c r="T24" s="2"/>
      <c r="X24" s="72"/>
    </row>
    <row r="25" spans="1:24" x14ac:dyDescent="0.35">
      <c r="A25" s="162" t="s">
        <v>49</v>
      </c>
      <c r="B25" s="42">
        <v>33</v>
      </c>
      <c r="C25" s="42">
        <v>32</v>
      </c>
      <c r="D25" s="42">
        <v>32</v>
      </c>
      <c r="E25" s="42">
        <v>32</v>
      </c>
      <c r="F25" s="42">
        <v>25</v>
      </c>
      <c r="G25" s="42">
        <v>24</v>
      </c>
      <c r="H25" s="42">
        <v>21</v>
      </c>
      <c r="I25" s="42">
        <v>21</v>
      </c>
      <c r="J25" s="42">
        <v>18</v>
      </c>
      <c r="K25" s="42">
        <v>18</v>
      </c>
      <c r="L25" s="42">
        <v>30</v>
      </c>
      <c r="M25" s="42">
        <v>29</v>
      </c>
      <c r="N25" s="42">
        <v>28</v>
      </c>
      <c r="O25" s="163">
        <v>32</v>
      </c>
      <c r="P25" s="163">
        <v>28</v>
      </c>
      <c r="Q25" s="164">
        <f t="shared" si="0"/>
        <v>370</v>
      </c>
      <c r="R25" s="2"/>
      <c r="S25" s="2"/>
      <c r="T25" s="2"/>
      <c r="X25" s="72"/>
    </row>
    <row r="26" spans="1:24" x14ac:dyDescent="0.35">
      <c r="A26" s="162" t="s">
        <v>50</v>
      </c>
      <c r="B26" s="42">
        <v>34</v>
      </c>
      <c r="C26" s="42">
        <v>31</v>
      </c>
      <c r="D26" s="42">
        <v>32</v>
      </c>
      <c r="E26" s="42">
        <v>32</v>
      </c>
      <c r="F26" s="42">
        <v>23</v>
      </c>
      <c r="G26" s="42">
        <v>20</v>
      </c>
      <c r="H26" s="42">
        <v>19</v>
      </c>
      <c r="I26" s="42">
        <v>16</v>
      </c>
      <c r="J26" s="42">
        <v>14</v>
      </c>
      <c r="K26" s="42">
        <v>13</v>
      </c>
      <c r="L26" s="42">
        <v>26</v>
      </c>
      <c r="M26" s="42">
        <v>23</v>
      </c>
      <c r="N26" s="42">
        <v>25</v>
      </c>
      <c r="O26" s="163">
        <v>27</v>
      </c>
      <c r="P26" s="163">
        <v>25</v>
      </c>
      <c r="Q26" s="164">
        <f t="shared" si="0"/>
        <v>326</v>
      </c>
      <c r="R26" s="2"/>
      <c r="S26" s="2"/>
      <c r="T26" s="2"/>
      <c r="X26" s="72"/>
    </row>
    <row r="27" spans="1:24" x14ac:dyDescent="0.35">
      <c r="A27" s="162" t="s">
        <v>51</v>
      </c>
      <c r="B27" s="42">
        <v>19</v>
      </c>
      <c r="C27" s="42">
        <v>18</v>
      </c>
      <c r="D27" s="42">
        <v>17</v>
      </c>
      <c r="E27" s="42">
        <v>17</v>
      </c>
      <c r="F27" s="42">
        <v>13</v>
      </c>
      <c r="G27" s="42">
        <v>11</v>
      </c>
      <c r="H27" s="42">
        <v>11</v>
      </c>
      <c r="I27" s="42">
        <v>11</v>
      </c>
      <c r="J27" s="42">
        <v>10</v>
      </c>
      <c r="K27" s="42">
        <v>11</v>
      </c>
      <c r="L27" s="42">
        <v>21</v>
      </c>
      <c r="M27" s="42">
        <v>23</v>
      </c>
      <c r="N27" s="42">
        <v>20</v>
      </c>
      <c r="O27" s="163">
        <v>21</v>
      </c>
      <c r="P27" s="163">
        <v>21</v>
      </c>
      <c r="Q27" s="164">
        <f t="shared" si="0"/>
        <v>225</v>
      </c>
      <c r="R27" s="2"/>
      <c r="S27" s="2"/>
      <c r="T27" s="2"/>
      <c r="X27" s="72"/>
    </row>
    <row r="28" spans="1:24" x14ac:dyDescent="0.35">
      <c r="A28" s="162" t="s">
        <v>52</v>
      </c>
      <c r="B28" s="42">
        <v>15</v>
      </c>
      <c r="C28" s="42">
        <v>14</v>
      </c>
      <c r="D28" s="42">
        <v>14</v>
      </c>
      <c r="E28" s="42">
        <v>14</v>
      </c>
      <c r="F28" s="42">
        <v>10</v>
      </c>
      <c r="G28" s="42">
        <v>9</v>
      </c>
      <c r="H28" s="42">
        <v>9</v>
      </c>
      <c r="I28" s="42">
        <v>9</v>
      </c>
      <c r="J28" s="42">
        <v>9</v>
      </c>
      <c r="K28" s="42">
        <v>11</v>
      </c>
      <c r="L28" s="42">
        <v>16</v>
      </c>
      <c r="M28" s="42">
        <v>18</v>
      </c>
      <c r="N28" s="42">
        <v>19</v>
      </c>
      <c r="O28" s="163">
        <v>18</v>
      </c>
      <c r="P28" s="163">
        <v>16</v>
      </c>
      <c r="Q28" s="164">
        <f t="shared" si="0"/>
        <v>186</v>
      </c>
      <c r="R28" s="2"/>
      <c r="S28" s="2"/>
      <c r="T28" s="2"/>
      <c r="X28" s="72"/>
    </row>
    <row r="29" spans="1:24" x14ac:dyDescent="0.35">
      <c r="A29" s="162" t="s">
        <v>53</v>
      </c>
      <c r="B29" s="42">
        <v>12</v>
      </c>
      <c r="C29" s="42">
        <v>13</v>
      </c>
      <c r="D29" s="42">
        <v>12</v>
      </c>
      <c r="E29" s="42">
        <v>12</v>
      </c>
      <c r="F29" s="42">
        <v>8</v>
      </c>
      <c r="G29" s="42">
        <v>7</v>
      </c>
      <c r="H29" s="42">
        <v>8</v>
      </c>
      <c r="I29" s="42">
        <v>7</v>
      </c>
      <c r="J29" s="42">
        <v>7</v>
      </c>
      <c r="K29" s="42">
        <v>9</v>
      </c>
      <c r="L29" s="42">
        <v>15</v>
      </c>
      <c r="M29" s="42">
        <v>16</v>
      </c>
      <c r="N29" s="42">
        <v>16</v>
      </c>
      <c r="O29" s="163">
        <v>17</v>
      </c>
      <c r="P29" s="163">
        <v>15</v>
      </c>
      <c r="Q29" s="164">
        <f t="shared" si="0"/>
        <v>162</v>
      </c>
      <c r="R29" s="2"/>
      <c r="S29" s="2"/>
      <c r="T29" s="2"/>
      <c r="X29" s="72"/>
    </row>
    <row r="30" spans="1:24" x14ac:dyDescent="0.35">
      <c r="A30" s="162" t="s">
        <v>54</v>
      </c>
      <c r="B30" s="42">
        <v>13</v>
      </c>
      <c r="C30" s="42">
        <v>13</v>
      </c>
      <c r="D30" s="42">
        <v>12</v>
      </c>
      <c r="E30" s="42">
        <v>12</v>
      </c>
      <c r="F30" s="42">
        <v>10</v>
      </c>
      <c r="G30" s="282">
        <v>0</v>
      </c>
      <c r="H30" s="42">
        <v>9</v>
      </c>
      <c r="I30" s="42">
        <v>7</v>
      </c>
      <c r="J30" s="42">
        <v>7</v>
      </c>
      <c r="K30" s="42">
        <v>8</v>
      </c>
      <c r="L30" s="42">
        <v>13</v>
      </c>
      <c r="M30" s="42">
        <v>13</v>
      </c>
      <c r="N30" s="42">
        <v>14</v>
      </c>
      <c r="O30" s="163">
        <v>14</v>
      </c>
      <c r="P30" s="163">
        <v>12</v>
      </c>
      <c r="Q30" s="164">
        <f>SUM(C30:P30)</f>
        <v>144</v>
      </c>
      <c r="R30" s="2"/>
      <c r="S30" s="2"/>
      <c r="T30" s="2"/>
      <c r="X30" s="72"/>
    </row>
    <row r="31" spans="1:24" x14ac:dyDescent="0.35">
      <c r="A31" s="165" t="s">
        <v>2</v>
      </c>
      <c r="B31" s="283">
        <f>SUM(B19:B30)</f>
        <v>217</v>
      </c>
      <c r="C31" s="283">
        <f>SUM(C19:C30)</f>
        <v>210</v>
      </c>
      <c r="D31" s="283">
        <f t="shared" ref="D31:O31" si="1">SUM(D19:D30)</f>
        <v>202</v>
      </c>
      <c r="E31" s="283">
        <f>SUM(E19:E30)</f>
        <v>203</v>
      </c>
      <c r="F31" s="283">
        <f t="shared" si="1"/>
        <v>155</v>
      </c>
      <c r="G31" s="283">
        <f t="shared" si="1"/>
        <v>133</v>
      </c>
      <c r="H31" s="283">
        <f t="shared" si="1"/>
        <v>144</v>
      </c>
      <c r="I31" s="283">
        <f t="shared" si="1"/>
        <v>130</v>
      </c>
      <c r="J31" s="283">
        <f t="shared" si="1"/>
        <v>130</v>
      </c>
      <c r="K31" s="283">
        <f t="shared" si="1"/>
        <v>133</v>
      </c>
      <c r="L31" s="283">
        <f t="shared" si="1"/>
        <v>215</v>
      </c>
      <c r="M31" s="283">
        <f t="shared" si="1"/>
        <v>226</v>
      </c>
      <c r="N31" s="283">
        <f t="shared" si="1"/>
        <v>235</v>
      </c>
      <c r="O31" s="283">
        <f t="shared" si="1"/>
        <v>251</v>
      </c>
      <c r="P31" s="283">
        <f t="shared" ref="P31" si="2">SUM(P19:P30)</f>
        <v>229</v>
      </c>
      <c r="Q31" s="166">
        <f>SUM(C31:P31)</f>
        <v>2596</v>
      </c>
      <c r="R31" s="2"/>
      <c r="S31" s="2"/>
      <c r="T31" s="2"/>
      <c r="X31" s="72"/>
    </row>
    <row r="32" spans="1:24" s="144" customFormat="1" x14ac:dyDescent="0.3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X32" s="72"/>
    </row>
    <row r="33" spans="12:42" x14ac:dyDescent="0.35">
      <c r="L33" s="118"/>
      <c r="M33" s="118"/>
      <c r="N33" s="118"/>
    </row>
    <row r="34" spans="12:42" x14ac:dyDescent="0.35">
      <c r="L34" s="118"/>
      <c r="M34" s="118"/>
      <c r="N34" s="118"/>
    </row>
    <row r="35" spans="12:42" x14ac:dyDescent="0.35">
      <c r="L35" s="118"/>
      <c r="M35" s="118"/>
      <c r="N35" s="118"/>
      <c r="S35" s="96"/>
      <c r="T35" s="97"/>
      <c r="U35" s="100"/>
      <c r="V35" s="72"/>
      <c r="W35" s="72"/>
    </row>
    <row r="36" spans="12:42" x14ac:dyDescent="0.35">
      <c r="L36" s="118"/>
      <c r="M36" s="118"/>
      <c r="N36" s="118"/>
      <c r="S36" s="96"/>
      <c r="T36" s="97"/>
      <c r="U36" s="100"/>
      <c r="V36" s="72"/>
      <c r="W36" s="72"/>
    </row>
    <row r="37" spans="12:42" x14ac:dyDescent="0.35">
      <c r="L37" s="118"/>
      <c r="M37" s="118"/>
      <c r="N37" s="118"/>
      <c r="S37" s="99"/>
      <c r="T37" s="117"/>
      <c r="U37" s="95"/>
      <c r="V37" s="72"/>
      <c r="W37" s="72"/>
    </row>
    <row r="38" spans="12:42" x14ac:dyDescent="0.35">
      <c r="L38" s="118"/>
      <c r="M38" s="118"/>
      <c r="N38" s="118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</row>
    <row r="39" spans="12:42" x14ac:dyDescent="0.35">
      <c r="L39" s="118"/>
      <c r="M39" s="118"/>
      <c r="N39" s="118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</row>
    <row r="40" spans="12:42" x14ac:dyDescent="0.35">
      <c r="L40" s="118"/>
      <c r="M40" s="118"/>
      <c r="N40" s="118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</row>
    <row r="41" spans="12:42" x14ac:dyDescent="0.35">
      <c r="L41" s="118"/>
      <c r="M41" s="118"/>
      <c r="N41" s="118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</row>
    <row r="42" spans="12:42" x14ac:dyDescent="0.35">
      <c r="L42" s="118"/>
      <c r="M42" s="118"/>
      <c r="N42" s="118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</row>
    <row r="43" spans="12:42" x14ac:dyDescent="0.35">
      <c r="L43" s="118"/>
      <c r="M43" s="118"/>
      <c r="N43" s="118"/>
      <c r="S43" s="72"/>
      <c r="T43" s="72"/>
      <c r="U43" s="72"/>
      <c r="V43" s="72"/>
      <c r="W43" s="72"/>
    </row>
    <row r="44" spans="12:42" x14ac:dyDescent="0.35">
      <c r="L44" s="118"/>
      <c r="M44" s="118"/>
      <c r="N44" s="118"/>
      <c r="S44" s="72"/>
      <c r="T44" s="72"/>
      <c r="U44" s="72"/>
      <c r="V44" s="72"/>
      <c r="W44" s="72"/>
    </row>
    <row r="45" spans="12:42" x14ac:dyDescent="0.35">
      <c r="L45" s="118"/>
      <c r="M45" s="118"/>
      <c r="N45" s="118"/>
      <c r="S45" s="72"/>
      <c r="T45" s="72"/>
      <c r="U45" s="72"/>
      <c r="V45" s="72"/>
      <c r="W45" s="72"/>
    </row>
    <row r="46" spans="12:42" x14ac:dyDescent="0.35">
      <c r="L46" s="118"/>
      <c r="M46" s="118"/>
      <c r="N46" s="118"/>
    </row>
    <row r="47" spans="12:42" x14ac:dyDescent="0.35">
      <c r="L47" s="118"/>
      <c r="M47" s="118"/>
      <c r="N47" s="118"/>
    </row>
    <row r="48" spans="12:42" x14ac:dyDescent="0.35">
      <c r="L48" s="118"/>
      <c r="M48" s="118"/>
      <c r="N48" s="118"/>
    </row>
    <row r="49" spans="1:14" x14ac:dyDescent="0.35">
      <c r="L49" s="118"/>
      <c r="M49" s="118"/>
      <c r="N49" s="118"/>
    </row>
    <row r="50" spans="1:14" x14ac:dyDescent="0.35">
      <c r="L50" s="118"/>
      <c r="M50" s="118"/>
      <c r="N50" s="118"/>
    </row>
    <row r="51" spans="1:14" x14ac:dyDescent="0.35">
      <c r="L51" s="118"/>
      <c r="M51" s="118"/>
      <c r="N51" s="118"/>
    </row>
    <row r="52" spans="1:14" x14ac:dyDescent="0.35">
      <c r="L52" s="118"/>
      <c r="M52" s="118"/>
      <c r="N52" s="118"/>
    </row>
    <row r="53" spans="1:14" x14ac:dyDescent="0.35">
      <c r="L53" s="118"/>
      <c r="M53" s="118"/>
      <c r="N53" s="118"/>
    </row>
    <row r="54" spans="1:14" x14ac:dyDescent="0.35">
      <c r="C54" s="172"/>
      <c r="L54" s="118"/>
      <c r="M54" s="118"/>
      <c r="N54" s="118"/>
    </row>
    <row r="55" spans="1:14" ht="14.5" customHeight="1" x14ac:dyDescent="0.35">
      <c r="A55" s="271"/>
      <c r="B55" s="177"/>
      <c r="C55" s="185"/>
      <c r="D55" s="185"/>
      <c r="E55" s="185"/>
      <c r="F55" s="185"/>
      <c r="G55" s="185"/>
      <c r="H55" s="185"/>
      <c r="I55" s="185"/>
      <c r="L55" s="118"/>
      <c r="M55" s="118"/>
      <c r="N55" s="118"/>
    </row>
    <row r="56" spans="1:14" x14ac:dyDescent="0.35">
      <c r="B56" s="178"/>
      <c r="C56" s="185"/>
      <c r="D56" s="185"/>
      <c r="E56" s="185"/>
      <c r="F56" s="185"/>
      <c r="G56" s="185"/>
      <c r="H56" s="185"/>
      <c r="I56" s="185"/>
      <c r="L56" s="118"/>
      <c r="M56" s="118"/>
      <c r="N56" s="118"/>
    </row>
    <row r="57" spans="1:14" x14ac:dyDescent="0.35">
      <c r="C57" s="70"/>
      <c r="D57" s="70"/>
      <c r="E57" s="70"/>
      <c r="F57" s="70"/>
      <c r="G57" s="70"/>
      <c r="H57" s="70"/>
      <c r="I57" s="70"/>
      <c r="L57" s="118"/>
      <c r="M57" s="118"/>
      <c r="N57" s="118"/>
    </row>
    <row r="58" spans="1:14" ht="15" customHeight="1" x14ac:dyDescent="0.35">
      <c r="C58" s="70"/>
      <c r="D58" s="70"/>
      <c r="E58" s="70"/>
      <c r="F58" s="70"/>
      <c r="G58" s="70"/>
      <c r="H58" s="70"/>
      <c r="I58" s="70"/>
      <c r="L58" s="118"/>
      <c r="M58" s="118"/>
      <c r="N58" s="118"/>
    </row>
    <row r="59" spans="1:14" x14ac:dyDescent="0.35">
      <c r="C59" s="70"/>
      <c r="D59" s="70"/>
      <c r="E59" s="70"/>
      <c r="F59" s="70"/>
      <c r="G59" s="70"/>
      <c r="H59" s="70"/>
      <c r="I59" s="70"/>
      <c r="L59" s="118"/>
      <c r="M59" s="118"/>
      <c r="N59" s="118"/>
    </row>
    <row r="60" spans="1:14" ht="15" customHeight="1" x14ac:dyDescent="0.35">
      <c r="C60" s="70"/>
      <c r="D60" s="70"/>
      <c r="E60" s="70"/>
      <c r="F60" s="70"/>
      <c r="G60" s="70"/>
      <c r="H60" s="70"/>
      <c r="I60" s="70"/>
      <c r="L60" s="118"/>
      <c r="M60" s="118"/>
      <c r="N60" s="118"/>
    </row>
    <row r="61" spans="1:14" x14ac:dyDescent="0.35">
      <c r="C61" s="70"/>
      <c r="D61" s="70"/>
      <c r="E61" s="70"/>
      <c r="F61" s="70"/>
      <c r="G61" s="70"/>
      <c r="H61" s="70"/>
      <c r="I61" s="70"/>
      <c r="L61" s="118"/>
      <c r="M61" s="118"/>
      <c r="N61" s="118"/>
    </row>
    <row r="62" spans="1:14" ht="105" customHeight="1" x14ac:dyDescent="0.35">
      <c r="L62" s="118"/>
      <c r="M62" s="118"/>
      <c r="N62" s="118"/>
    </row>
    <row r="63" spans="1:14" ht="15" customHeight="1" x14ac:dyDescent="0.35">
      <c r="L63" s="118"/>
      <c r="M63" s="118"/>
      <c r="N63" s="118"/>
    </row>
    <row r="64" spans="1:14" ht="45" customHeight="1" x14ac:dyDescent="0.35">
      <c r="L64" s="118"/>
      <c r="M64" s="118"/>
      <c r="N64" s="118"/>
    </row>
  </sheetData>
  <mergeCells count="2">
    <mergeCell ref="A16:O16"/>
    <mergeCell ref="A17:O17"/>
  </mergeCells>
  <pageMargins left="0.7" right="0.7" top="0.75" bottom="0.75" header="0.3" footer="0.3"/>
  <pageSetup paperSize="9" orientation="portrait" r:id="rId1"/>
  <ignoredErrors>
    <ignoredError sqref="C2:D2 C9:D9" numberStoredAsText="1"/>
    <ignoredError sqref="B31:C31 D31:O31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9"/>
  <sheetViews>
    <sheetView zoomScale="89" zoomScaleNormal="89" workbookViewId="0">
      <selection activeCell="I15" sqref="I15"/>
    </sheetView>
  </sheetViews>
  <sheetFormatPr defaultRowHeight="14.5" x14ac:dyDescent="0.35"/>
  <cols>
    <col min="1" max="35" width="9.54296875" customWidth="1"/>
    <col min="36" max="36" width="9.54296875" style="144" customWidth="1"/>
    <col min="37" max="38" width="9.54296875" customWidth="1"/>
    <col min="39" max="39" width="9.81640625" customWidth="1"/>
  </cols>
  <sheetData>
    <row r="1" spans="1:39" ht="15" x14ac:dyDescent="0.25">
      <c r="A1" s="586" t="s">
        <v>134</v>
      </c>
      <c r="B1" s="586"/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  <c r="P1" s="586"/>
      <c r="Q1" s="586"/>
      <c r="R1" s="586"/>
      <c r="S1" s="586"/>
      <c r="T1" s="586"/>
      <c r="U1" s="586"/>
      <c r="V1" s="586"/>
      <c r="W1" s="586"/>
      <c r="X1" s="586"/>
      <c r="Y1" s="586"/>
      <c r="Z1" s="2"/>
      <c r="AA1" s="2"/>
      <c r="AB1" s="2"/>
      <c r="AC1" s="2"/>
      <c r="AD1" s="1"/>
      <c r="AE1" s="1"/>
      <c r="AF1" s="1"/>
      <c r="AG1" s="1"/>
      <c r="AH1" s="1"/>
      <c r="AI1" s="1"/>
      <c r="AJ1" s="1"/>
      <c r="AK1" s="1"/>
      <c r="AL1" s="1"/>
    </row>
    <row r="2" spans="1:39" s="144" customFormat="1" ht="15" x14ac:dyDescent="0.25">
      <c r="A2" s="557"/>
      <c r="B2" s="557"/>
      <c r="C2" s="557"/>
      <c r="D2" s="557"/>
      <c r="E2" s="557"/>
      <c r="F2" s="557"/>
      <c r="G2" s="557"/>
      <c r="H2" s="557"/>
      <c r="I2" s="557"/>
      <c r="J2" s="557"/>
      <c r="K2" s="557"/>
      <c r="L2" s="557"/>
      <c r="M2" s="557"/>
      <c r="N2" s="557"/>
      <c r="O2" s="557"/>
      <c r="P2" s="557"/>
      <c r="Q2" s="557"/>
      <c r="R2" s="557"/>
      <c r="S2" s="557"/>
      <c r="T2" s="557"/>
      <c r="U2" s="557"/>
      <c r="V2" s="557"/>
      <c r="W2" s="557"/>
      <c r="X2" s="557"/>
      <c r="Y2" s="557"/>
      <c r="Z2" s="2"/>
      <c r="AA2" s="2"/>
      <c r="AB2" s="2"/>
      <c r="AC2" s="2"/>
      <c r="AD2" s="1"/>
      <c r="AE2" s="1"/>
      <c r="AF2" s="1"/>
      <c r="AG2" s="1"/>
      <c r="AH2" s="1"/>
      <c r="AI2" s="1"/>
      <c r="AJ2" s="1"/>
      <c r="AK2" s="1"/>
      <c r="AL2" s="1"/>
    </row>
    <row r="3" spans="1:39" s="144" customFormat="1" x14ac:dyDescent="0.35">
      <c r="A3" s="587" t="s">
        <v>57</v>
      </c>
      <c r="B3" s="592">
        <v>2018</v>
      </c>
      <c r="C3" s="592"/>
      <c r="D3" s="592"/>
      <c r="E3" s="592"/>
      <c r="F3" s="592">
        <v>2017</v>
      </c>
      <c r="G3" s="592"/>
      <c r="H3" s="592"/>
      <c r="I3" s="592"/>
      <c r="J3" s="592">
        <v>2016</v>
      </c>
      <c r="K3" s="592"/>
      <c r="L3" s="592"/>
      <c r="M3" s="592"/>
      <c r="N3" s="592">
        <v>2015</v>
      </c>
      <c r="O3" s="592"/>
      <c r="P3" s="592"/>
      <c r="Q3" s="592"/>
      <c r="R3" s="592">
        <v>2014</v>
      </c>
      <c r="S3" s="592"/>
      <c r="T3" s="592"/>
      <c r="U3" s="592"/>
      <c r="V3" s="592">
        <v>2013</v>
      </c>
      <c r="W3" s="592"/>
      <c r="X3" s="592"/>
      <c r="Y3" s="592"/>
      <c r="Z3" s="592">
        <v>2012</v>
      </c>
      <c r="AA3" s="592"/>
      <c r="AB3" s="592"/>
      <c r="AC3" s="592"/>
      <c r="AD3" s="592" t="s">
        <v>2</v>
      </c>
      <c r="AE3" s="592"/>
      <c r="AF3" s="592"/>
      <c r="AG3" s="593"/>
      <c r="AH3" s="1"/>
      <c r="AI3" s="1"/>
      <c r="AJ3" s="1"/>
      <c r="AK3" s="1"/>
      <c r="AL3" s="1"/>
      <c r="AM3" s="1"/>
    </row>
    <row r="4" spans="1:39" s="144" customFormat="1" ht="64.5" customHeight="1" x14ac:dyDescent="0.35">
      <c r="A4" s="588"/>
      <c r="B4" s="465" t="s">
        <v>2</v>
      </c>
      <c r="C4" s="465" t="s">
        <v>58</v>
      </c>
      <c r="D4" s="465" t="s">
        <v>59</v>
      </c>
      <c r="E4" s="465" t="s">
        <v>61</v>
      </c>
      <c r="F4" s="465" t="s">
        <v>2</v>
      </c>
      <c r="G4" s="465" t="s">
        <v>58</v>
      </c>
      <c r="H4" s="465" t="s">
        <v>59</v>
      </c>
      <c r="I4" s="465" t="s">
        <v>61</v>
      </c>
      <c r="J4" s="465" t="s">
        <v>2</v>
      </c>
      <c r="K4" s="465" t="s">
        <v>58</v>
      </c>
      <c r="L4" s="465" t="s">
        <v>59</v>
      </c>
      <c r="M4" s="465" t="s">
        <v>61</v>
      </c>
      <c r="N4" s="465" t="s">
        <v>2</v>
      </c>
      <c r="O4" s="465" t="s">
        <v>58</v>
      </c>
      <c r="P4" s="465" t="s">
        <v>59</v>
      </c>
      <c r="Q4" s="465" t="s">
        <v>61</v>
      </c>
      <c r="R4" s="465" t="s">
        <v>2</v>
      </c>
      <c r="S4" s="465" t="s">
        <v>58</v>
      </c>
      <c r="T4" s="465" t="s">
        <v>59</v>
      </c>
      <c r="U4" s="465" t="s">
        <v>60</v>
      </c>
      <c r="V4" s="465" t="s">
        <v>2</v>
      </c>
      <c r="W4" s="465" t="s">
        <v>58</v>
      </c>
      <c r="X4" s="465" t="s">
        <v>59</v>
      </c>
      <c r="Y4" s="465" t="s">
        <v>60</v>
      </c>
      <c r="Z4" s="465" t="s">
        <v>2</v>
      </c>
      <c r="AA4" s="465" t="s">
        <v>58</v>
      </c>
      <c r="AB4" s="465" t="s">
        <v>59</v>
      </c>
      <c r="AC4" s="465" t="s">
        <v>60</v>
      </c>
      <c r="AD4" s="465" t="s">
        <v>2</v>
      </c>
      <c r="AE4" s="465" t="s">
        <v>58</v>
      </c>
      <c r="AF4" s="465" t="s">
        <v>59</v>
      </c>
      <c r="AG4" s="466" t="s">
        <v>61</v>
      </c>
      <c r="AH4" s="1"/>
      <c r="AI4" s="1"/>
      <c r="AJ4" s="1"/>
      <c r="AK4" s="1"/>
      <c r="AL4" s="1"/>
      <c r="AM4" s="1"/>
    </row>
    <row r="5" spans="1:39" s="144" customFormat="1" ht="15" x14ac:dyDescent="0.25">
      <c r="A5" s="467" t="s">
        <v>2</v>
      </c>
      <c r="B5" s="469">
        <f>C5+D5+E5</f>
        <v>1405772</v>
      </c>
      <c r="C5" s="468">
        <f t="shared" ref="C5:E5" si="0">C6+C7+C8</f>
        <v>34842</v>
      </c>
      <c r="D5" s="468">
        <f t="shared" si="0"/>
        <v>35723</v>
      </c>
      <c r="E5" s="470">
        <f t="shared" si="0"/>
        <v>1335207</v>
      </c>
      <c r="F5" s="469">
        <f>G5+H5+I5</f>
        <v>1296370</v>
      </c>
      <c r="G5" s="468">
        <f t="shared" ref="G5:I5" si="1">G6+G7+G8</f>
        <v>33322</v>
      </c>
      <c r="H5" s="468">
        <f t="shared" si="1"/>
        <v>32067</v>
      </c>
      <c r="I5" s="470">
        <f t="shared" si="1"/>
        <v>1230981</v>
      </c>
      <c r="J5" s="468">
        <f>K5+L5+M5</f>
        <v>1220332</v>
      </c>
      <c r="K5" s="468">
        <f t="shared" ref="K5:AC5" si="2">K6+K7+K8</f>
        <v>25665</v>
      </c>
      <c r="L5" s="468">
        <f t="shared" si="2"/>
        <v>26178</v>
      </c>
      <c r="M5" s="468">
        <f t="shared" si="2"/>
        <v>1168489</v>
      </c>
      <c r="N5" s="468">
        <f t="shared" si="2"/>
        <v>1278052</v>
      </c>
      <c r="O5" s="468">
        <f t="shared" si="2"/>
        <v>24032</v>
      </c>
      <c r="P5" s="468">
        <f t="shared" si="2"/>
        <v>24803</v>
      </c>
      <c r="Q5" s="468">
        <f t="shared" si="2"/>
        <v>1229217</v>
      </c>
      <c r="R5" s="468">
        <f t="shared" si="2"/>
        <v>1126199</v>
      </c>
      <c r="S5" s="468">
        <f t="shared" si="2"/>
        <v>24169</v>
      </c>
      <c r="T5" s="468">
        <f t="shared" si="2"/>
        <v>23278</v>
      </c>
      <c r="U5" s="468">
        <f t="shared" si="2"/>
        <v>1078752</v>
      </c>
      <c r="V5" s="468">
        <f t="shared" si="2"/>
        <v>1189465</v>
      </c>
      <c r="W5" s="468">
        <f t="shared" si="2"/>
        <v>27573</v>
      </c>
      <c r="X5" s="468">
        <f t="shared" si="2"/>
        <v>29649</v>
      </c>
      <c r="Y5" s="468">
        <f t="shared" si="2"/>
        <v>1132243</v>
      </c>
      <c r="Z5" s="468">
        <f t="shared" si="2"/>
        <v>1312754</v>
      </c>
      <c r="AA5" s="468">
        <f t="shared" si="2"/>
        <v>30269</v>
      </c>
      <c r="AB5" s="468">
        <f t="shared" si="2"/>
        <v>28240</v>
      </c>
      <c r="AC5" s="468">
        <f t="shared" si="2"/>
        <v>1254245</v>
      </c>
      <c r="AD5" s="469">
        <f>AD6+AD7+AD8</f>
        <v>8828944</v>
      </c>
      <c r="AE5" s="469">
        <f>AE6+AE7+AE8</f>
        <v>199872</v>
      </c>
      <c r="AF5" s="469">
        <f t="shared" ref="AF5:AG5" si="3">AF6+AF7+AF8</f>
        <v>199938</v>
      </c>
      <c r="AG5" s="471">
        <f t="shared" si="3"/>
        <v>8429134</v>
      </c>
      <c r="AH5" s="1"/>
      <c r="AI5" s="1"/>
      <c r="AJ5" s="1"/>
      <c r="AK5" s="1"/>
      <c r="AL5" s="1"/>
      <c r="AM5" s="1"/>
    </row>
    <row r="6" spans="1:39" s="144" customFormat="1" x14ac:dyDescent="0.35">
      <c r="A6" s="472" t="s">
        <v>19</v>
      </c>
      <c r="B6" s="468">
        <f>SUM(C6:E6)</f>
        <v>730917</v>
      </c>
      <c r="C6" s="475">
        <v>31896</v>
      </c>
      <c r="D6" s="475">
        <v>32693</v>
      </c>
      <c r="E6" s="475">
        <v>666328</v>
      </c>
      <c r="F6" s="468">
        <f>SUM(G6:I6)</f>
        <v>646518</v>
      </c>
      <c r="G6" s="475">
        <v>31177</v>
      </c>
      <c r="H6" s="475">
        <v>29600</v>
      </c>
      <c r="I6" s="475">
        <v>585741</v>
      </c>
      <c r="J6" s="468">
        <f>SUM(K6:M6)</f>
        <v>598177</v>
      </c>
      <c r="K6" s="474">
        <v>24224</v>
      </c>
      <c r="L6" s="474">
        <v>23662</v>
      </c>
      <c r="M6" s="474">
        <v>550291</v>
      </c>
      <c r="N6" s="468">
        <f>SUM(O6:Q6)</f>
        <v>578110</v>
      </c>
      <c r="O6" s="474">
        <v>21222</v>
      </c>
      <c r="P6" s="474">
        <v>22082</v>
      </c>
      <c r="Q6" s="474">
        <v>534806</v>
      </c>
      <c r="R6" s="468">
        <f t="shared" ref="R6:R8" si="4">SUM(S6:U6)</f>
        <v>565501</v>
      </c>
      <c r="S6" s="473">
        <v>21872</v>
      </c>
      <c r="T6" s="473">
        <v>21348</v>
      </c>
      <c r="U6" s="473">
        <v>522281</v>
      </c>
      <c r="V6" s="468">
        <f>SUM(W6:Y6)</f>
        <v>625374</v>
      </c>
      <c r="W6" s="473">
        <v>25267</v>
      </c>
      <c r="X6" s="473">
        <v>27190</v>
      </c>
      <c r="Y6" s="473">
        <v>572917</v>
      </c>
      <c r="Z6" s="468">
        <f>SUM(AA6:AC6)</f>
        <v>616323</v>
      </c>
      <c r="AA6" s="473">
        <v>23656</v>
      </c>
      <c r="AB6" s="473">
        <v>21477</v>
      </c>
      <c r="AC6" s="473">
        <v>571190</v>
      </c>
      <c r="AD6" s="469">
        <f>AE6+AF6+AG6</f>
        <v>4360920</v>
      </c>
      <c r="AE6" s="469">
        <f>C6+G6+K6+O6+S6+W6+AA6</f>
        <v>179314</v>
      </c>
      <c r="AF6" s="469">
        <f t="shared" ref="AF6:AF8" si="5">D6+H6+L6+P6+T6+X6+AB6</f>
        <v>178052</v>
      </c>
      <c r="AG6" s="471">
        <f t="shared" ref="AG6:AG8" si="6">E6+I6+M6+Q6+U6+Y6+AC6</f>
        <v>4003554</v>
      </c>
      <c r="AH6" s="1"/>
      <c r="AI6" s="1"/>
      <c r="AJ6" s="1"/>
      <c r="AK6" s="1"/>
      <c r="AL6" s="1"/>
      <c r="AM6" s="1"/>
    </row>
    <row r="7" spans="1:39" s="144" customFormat="1" x14ac:dyDescent="0.35">
      <c r="A7" s="476" t="s">
        <v>158</v>
      </c>
      <c r="B7" s="468">
        <f>SUM(C7:E7)</f>
        <v>133388</v>
      </c>
      <c r="C7" s="475">
        <v>694</v>
      </c>
      <c r="D7" s="475">
        <v>689</v>
      </c>
      <c r="E7" s="475">
        <v>132005</v>
      </c>
      <c r="F7" s="468">
        <f>SUM(G7:I7)</f>
        <v>109264</v>
      </c>
      <c r="G7" s="475">
        <v>784</v>
      </c>
      <c r="H7" s="475">
        <v>772</v>
      </c>
      <c r="I7" s="475">
        <v>107708</v>
      </c>
      <c r="J7" s="468">
        <f>SUM(K7:M7)</f>
        <v>99680</v>
      </c>
      <c r="K7" s="477">
        <v>617</v>
      </c>
      <c r="L7" s="477">
        <v>565</v>
      </c>
      <c r="M7" s="477">
        <v>98498</v>
      </c>
      <c r="N7" s="468">
        <f>SUM(O7:Q7)</f>
        <v>119594</v>
      </c>
      <c r="O7" s="474">
        <v>996</v>
      </c>
      <c r="P7" s="474">
        <v>814</v>
      </c>
      <c r="Q7" s="474">
        <v>117784</v>
      </c>
      <c r="R7" s="468">
        <f t="shared" si="4"/>
        <v>84074</v>
      </c>
      <c r="S7" s="473">
        <v>636</v>
      </c>
      <c r="T7" s="473">
        <v>170</v>
      </c>
      <c r="U7" s="473">
        <v>83268</v>
      </c>
      <c r="V7" s="468">
        <f t="shared" ref="V7:V8" si="7">SUM(W7:Y7)</f>
        <v>87437</v>
      </c>
      <c r="W7" s="473">
        <v>243</v>
      </c>
      <c r="X7" s="473">
        <v>230</v>
      </c>
      <c r="Y7" s="473">
        <v>86964</v>
      </c>
      <c r="Z7" s="468">
        <f t="shared" ref="Z7:Z8" si="8">SUM(AA7:AC7)</f>
        <v>102881</v>
      </c>
      <c r="AA7" s="473">
        <v>790</v>
      </c>
      <c r="AB7" s="473">
        <v>697</v>
      </c>
      <c r="AC7" s="473">
        <v>101394</v>
      </c>
      <c r="AD7" s="469">
        <f t="shared" ref="AD7:AD8" si="9">AE7+AF7+AG7</f>
        <v>736318</v>
      </c>
      <c r="AE7" s="469">
        <f t="shared" ref="AE7:AE8" si="10">C7+G7+K7+O7+S7+W7+AA7</f>
        <v>4760</v>
      </c>
      <c r="AF7" s="469">
        <f t="shared" si="5"/>
        <v>3937</v>
      </c>
      <c r="AG7" s="471">
        <f t="shared" si="6"/>
        <v>727621</v>
      </c>
      <c r="AH7" s="1"/>
      <c r="AI7" s="1"/>
      <c r="AJ7" s="1"/>
      <c r="AK7" s="1"/>
      <c r="AL7" s="1"/>
      <c r="AM7" s="1"/>
    </row>
    <row r="8" spans="1:39" x14ac:dyDescent="0.35">
      <c r="A8" s="478" t="s">
        <v>157</v>
      </c>
      <c r="B8" s="479">
        <f>SUM(C8:E8)</f>
        <v>541467</v>
      </c>
      <c r="C8" s="483">
        <v>2252</v>
      </c>
      <c r="D8" s="483">
        <v>2341</v>
      </c>
      <c r="E8" s="483">
        <v>536874</v>
      </c>
      <c r="F8" s="479">
        <f>SUM(G8:I8)</f>
        <v>540588</v>
      </c>
      <c r="G8" s="483">
        <v>1361</v>
      </c>
      <c r="H8" s="483">
        <v>1695</v>
      </c>
      <c r="I8" s="483">
        <v>537532</v>
      </c>
      <c r="J8" s="479">
        <f>SUM(K8:M8)</f>
        <v>522475</v>
      </c>
      <c r="K8" s="482">
        <v>824</v>
      </c>
      <c r="L8" s="482">
        <v>1951</v>
      </c>
      <c r="M8" s="482">
        <v>519700</v>
      </c>
      <c r="N8" s="479">
        <f>SUM(O8:Q8)</f>
        <v>580348</v>
      </c>
      <c r="O8" s="481">
        <v>1814</v>
      </c>
      <c r="P8" s="481">
        <v>1907</v>
      </c>
      <c r="Q8" s="481">
        <v>576627</v>
      </c>
      <c r="R8" s="479">
        <f t="shared" si="4"/>
        <v>476624</v>
      </c>
      <c r="S8" s="480">
        <v>1661</v>
      </c>
      <c r="T8" s="480">
        <v>1760</v>
      </c>
      <c r="U8" s="480">
        <v>473203</v>
      </c>
      <c r="V8" s="479">
        <f t="shared" si="7"/>
        <v>476654</v>
      </c>
      <c r="W8" s="480">
        <v>2063</v>
      </c>
      <c r="X8" s="480">
        <v>2229</v>
      </c>
      <c r="Y8" s="480">
        <v>472362</v>
      </c>
      <c r="Z8" s="479">
        <f t="shared" si="8"/>
        <v>593550</v>
      </c>
      <c r="AA8" s="480">
        <v>5823</v>
      </c>
      <c r="AB8" s="480">
        <v>6066</v>
      </c>
      <c r="AC8" s="480">
        <v>581661</v>
      </c>
      <c r="AD8" s="484">
        <f t="shared" si="9"/>
        <v>3731706</v>
      </c>
      <c r="AE8" s="484">
        <f t="shared" si="10"/>
        <v>15798</v>
      </c>
      <c r="AF8" s="484">
        <f t="shared" si="5"/>
        <v>17949</v>
      </c>
      <c r="AG8" s="485">
        <f t="shared" si="6"/>
        <v>3697959</v>
      </c>
      <c r="AH8" s="1"/>
      <c r="AI8" s="1"/>
      <c r="AJ8" s="1"/>
      <c r="AK8" s="1"/>
      <c r="AL8" s="1"/>
      <c r="AM8" s="1"/>
    </row>
    <row r="9" spans="1:39" ht="18" customHeigh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144"/>
      <c r="T9" s="144"/>
      <c r="U9" s="144"/>
      <c r="V9" s="144"/>
      <c r="W9" s="144"/>
      <c r="X9" s="144"/>
      <c r="Y9" s="144"/>
      <c r="Z9" s="144"/>
      <c r="AA9" s="1"/>
      <c r="AB9" s="144"/>
      <c r="AC9" s="144"/>
      <c r="AD9" s="141"/>
      <c r="AE9" s="141"/>
      <c r="AF9" s="141"/>
      <c r="AG9" s="141"/>
      <c r="AH9" s="141"/>
      <c r="AI9" s="141"/>
      <c r="AJ9" s="141"/>
      <c r="AK9" s="141"/>
      <c r="AL9" s="2"/>
      <c r="AM9" s="94"/>
    </row>
    <row r="10" spans="1:39" ht="24" customHeight="1" x14ac:dyDescent="0.35">
      <c r="A10" s="589" t="s">
        <v>58</v>
      </c>
      <c r="B10" s="590"/>
      <c r="C10" s="590"/>
      <c r="D10" s="590"/>
      <c r="E10" s="590"/>
      <c r="F10" s="590"/>
      <c r="G10" s="590"/>
      <c r="H10" s="590"/>
      <c r="I10" s="591"/>
      <c r="J10" s="1"/>
      <c r="K10" s="589" t="s">
        <v>59</v>
      </c>
      <c r="L10" s="590"/>
      <c r="M10" s="590"/>
      <c r="N10" s="590"/>
      <c r="O10" s="590"/>
      <c r="P10" s="590"/>
      <c r="Q10" s="590"/>
      <c r="R10" s="590"/>
      <c r="S10" s="591"/>
      <c r="T10" s="1"/>
      <c r="U10" s="589" t="s">
        <v>60</v>
      </c>
      <c r="V10" s="590"/>
      <c r="W10" s="590"/>
      <c r="X10" s="590"/>
      <c r="Y10" s="590"/>
      <c r="Z10" s="590"/>
      <c r="AA10" s="590"/>
      <c r="AB10" s="590"/>
      <c r="AC10" s="591"/>
      <c r="AD10" s="486"/>
      <c r="AE10" s="589" t="s">
        <v>2</v>
      </c>
      <c r="AF10" s="590"/>
      <c r="AG10" s="590"/>
      <c r="AH10" s="590"/>
      <c r="AI10" s="590"/>
      <c r="AJ10" s="590"/>
      <c r="AK10" s="590"/>
      <c r="AL10" s="590"/>
      <c r="AM10" s="591"/>
    </row>
    <row r="11" spans="1:39" x14ac:dyDescent="0.35">
      <c r="A11" s="487" t="s">
        <v>57</v>
      </c>
      <c r="B11" s="488">
        <v>2012</v>
      </c>
      <c r="C11" s="488">
        <v>2013</v>
      </c>
      <c r="D11" s="488">
        <v>2014</v>
      </c>
      <c r="E11" s="488">
        <v>2015</v>
      </c>
      <c r="F11" s="488">
        <v>2016</v>
      </c>
      <c r="G11" s="488">
        <v>2017</v>
      </c>
      <c r="H11" s="488">
        <v>2018</v>
      </c>
      <c r="I11" s="489" t="s">
        <v>2</v>
      </c>
      <c r="J11" s="1"/>
      <c r="K11" s="487" t="s">
        <v>57</v>
      </c>
      <c r="L11" s="488">
        <v>2012</v>
      </c>
      <c r="M11" s="488">
        <v>2013</v>
      </c>
      <c r="N11" s="488">
        <v>2014</v>
      </c>
      <c r="O11" s="488">
        <v>2015</v>
      </c>
      <c r="P11" s="488">
        <v>2016</v>
      </c>
      <c r="Q11" s="488">
        <v>2017</v>
      </c>
      <c r="R11" s="488">
        <v>2018</v>
      </c>
      <c r="S11" s="489" t="s">
        <v>2</v>
      </c>
      <c r="T11" s="1"/>
      <c r="U11" s="487" t="s">
        <v>57</v>
      </c>
      <c r="V11" s="488">
        <v>2012</v>
      </c>
      <c r="W11" s="488">
        <v>2013</v>
      </c>
      <c r="X11" s="488">
        <v>2014</v>
      </c>
      <c r="Y11" s="488">
        <v>2015</v>
      </c>
      <c r="Z11" s="488">
        <v>2016</v>
      </c>
      <c r="AA11" s="488">
        <v>2017</v>
      </c>
      <c r="AB11" s="488">
        <v>2018</v>
      </c>
      <c r="AC11" s="489" t="s">
        <v>2</v>
      </c>
      <c r="AD11" s="486"/>
      <c r="AE11" s="487" t="s">
        <v>57</v>
      </c>
      <c r="AF11" s="488">
        <v>2012</v>
      </c>
      <c r="AG11" s="488">
        <v>2013</v>
      </c>
      <c r="AH11" s="488">
        <v>2014</v>
      </c>
      <c r="AI11" s="488">
        <v>2015</v>
      </c>
      <c r="AJ11" s="488">
        <v>2016</v>
      </c>
      <c r="AK11" s="488">
        <v>2017</v>
      </c>
      <c r="AL11" s="488">
        <v>2018</v>
      </c>
      <c r="AM11" s="489" t="s">
        <v>2</v>
      </c>
    </row>
    <row r="12" spans="1:39" ht="15" customHeight="1" x14ac:dyDescent="0.35">
      <c r="A12" s="490" t="s">
        <v>2</v>
      </c>
      <c r="B12" s="491">
        <f>B13+B14+B15</f>
        <v>30269</v>
      </c>
      <c r="C12" s="491">
        <f>C13+C14+C15</f>
        <v>27573</v>
      </c>
      <c r="D12" s="491">
        <f t="shared" ref="D12:F12" si="11">D13+D14+D15</f>
        <v>24169</v>
      </c>
      <c r="E12" s="491">
        <f t="shared" si="11"/>
        <v>24032</v>
      </c>
      <c r="F12" s="491">
        <f t="shared" si="11"/>
        <v>25665</v>
      </c>
      <c r="G12" s="491">
        <f>G13+G14+G15</f>
        <v>33322</v>
      </c>
      <c r="H12" s="491">
        <f>H13+H14+H15</f>
        <v>34842</v>
      </c>
      <c r="I12" s="492">
        <f>SUM(B12:H12)</f>
        <v>199872</v>
      </c>
      <c r="J12" s="1"/>
      <c r="K12" s="272" t="s">
        <v>2</v>
      </c>
      <c r="L12" s="493">
        <f>L13+L14+L15</f>
        <v>28240</v>
      </c>
      <c r="M12" s="493">
        <f t="shared" ref="M12:Q12" si="12">M13+M14+M15</f>
        <v>29649</v>
      </c>
      <c r="N12" s="493">
        <f t="shared" si="12"/>
        <v>23278</v>
      </c>
      <c r="O12" s="493">
        <f t="shared" si="12"/>
        <v>24803</v>
      </c>
      <c r="P12" s="493">
        <f t="shared" si="12"/>
        <v>26178</v>
      </c>
      <c r="Q12" s="493">
        <f t="shared" si="12"/>
        <v>32067</v>
      </c>
      <c r="R12" s="493">
        <f>R13+R14+R15</f>
        <v>35723</v>
      </c>
      <c r="S12" s="494">
        <f>SUM(L12:R12)</f>
        <v>199938</v>
      </c>
      <c r="T12" s="1"/>
      <c r="U12" s="272" t="s">
        <v>2</v>
      </c>
      <c r="V12" s="278">
        <f>V13+V14+V15</f>
        <v>1254245</v>
      </c>
      <c r="W12" s="278">
        <f t="shared" ref="W12:AA12" si="13">W13+W14+W15</f>
        <v>1132243</v>
      </c>
      <c r="X12" s="278">
        <f t="shared" si="13"/>
        <v>1078752</v>
      </c>
      <c r="Y12" s="278">
        <f t="shared" si="13"/>
        <v>1229217</v>
      </c>
      <c r="Z12" s="278">
        <f t="shared" si="13"/>
        <v>1168489</v>
      </c>
      <c r="AA12" s="278">
        <f t="shared" si="13"/>
        <v>1230981</v>
      </c>
      <c r="AB12" s="278">
        <f>AB13+AB14+AB15</f>
        <v>1335207</v>
      </c>
      <c r="AC12" s="495">
        <f>SUM(V12:AB12)</f>
        <v>8429134</v>
      </c>
      <c r="AD12" s="486"/>
      <c r="AE12" s="272" t="s">
        <v>2</v>
      </c>
      <c r="AF12" s="278">
        <f t="shared" ref="AF12:AL12" si="14">AF13+AF14+AF15</f>
        <v>1312754</v>
      </c>
      <c r="AG12" s="278">
        <f t="shared" si="14"/>
        <v>1189465</v>
      </c>
      <c r="AH12" s="278">
        <f t="shared" si="14"/>
        <v>1126199</v>
      </c>
      <c r="AI12" s="278">
        <f t="shared" si="14"/>
        <v>1278052</v>
      </c>
      <c r="AJ12" s="278">
        <f t="shared" si="14"/>
        <v>1220332</v>
      </c>
      <c r="AK12" s="278">
        <f t="shared" si="14"/>
        <v>1296370</v>
      </c>
      <c r="AL12" s="278">
        <f t="shared" si="14"/>
        <v>1405772</v>
      </c>
      <c r="AM12" s="279">
        <f>SUM(AF12:AL12)</f>
        <v>8828944</v>
      </c>
    </row>
    <row r="13" spans="1:39" x14ac:dyDescent="0.35">
      <c r="A13" s="496" t="s">
        <v>19</v>
      </c>
      <c r="B13" s="497">
        <v>23656</v>
      </c>
      <c r="C13" s="497">
        <v>25267</v>
      </c>
      <c r="D13" s="497">
        <v>21872</v>
      </c>
      <c r="E13" s="498">
        <v>21222</v>
      </c>
      <c r="F13" s="498">
        <v>24224</v>
      </c>
      <c r="G13" s="499">
        <v>31177</v>
      </c>
      <c r="H13" s="500">
        <v>31896</v>
      </c>
      <c r="I13" s="492">
        <f>SUM(B13:H13)</f>
        <v>179314</v>
      </c>
      <c r="J13" s="1"/>
      <c r="K13" s="273" t="s">
        <v>19</v>
      </c>
      <c r="L13" s="501">
        <v>21477</v>
      </c>
      <c r="M13" s="501">
        <v>27190</v>
      </c>
      <c r="N13" s="501">
        <v>21348</v>
      </c>
      <c r="O13" s="274">
        <v>22082</v>
      </c>
      <c r="P13" s="274">
        <v>23662</v>
      </c>
      <c r="Q13" s="500">
        <v>29600</v>
      </c>
      <c r="R13" s="500">
        <v>32693</v>
      </c>
      <c r="S13" s="494">
        <f>SUM(L13:R13)</f>
        <v>178052</v>
      </c>
      <c r="T13" s="1"/>
      <c r="U13" s="273" t="s">
        <v>19</v>
      </c>
      <c r="V13" s="502">
        <v>571190</v>
      </c>
      <c r="W13" s="502">
        <v>572917</v>
      </c>
      <c r="X13" s="502">
        <v>522281</v>
      </c>
      <c r="Y13" s="503">
        <v>534806</v>
      </c>
      <c r="Z13" s="503">
        <v>550291</v>
      </c>
      <c r="AA13" s="504">
        <v>585741</v>
      </c>
      <c r="AB13" s="504">
        <v>666328</v>
      </c>
      <c r="AC13" s="495">
        <f>SUM(V13:AB13)</f>
        <v>4003554</v>
      </c>
      <c r="AD13" s="486"/>
      <c r="AE13" s="273" t="s">
        <v>19</v>
      </c>
      <c r="AF13" s="274">
        <f>B13+L13+V13</f>
        <v>616323</v>
      </c>
      <c r="AG13" s="274">
        <f t="shared" ref="AG13:AG15" si="15">C13+M13+W13</f>
        <v>625374</v>
      </c>
      <c r="AH13" s="274">
        <f t="shared" ref="AH13:AH15" si="16">D13+N13+X13</f>
        <v>565501</v>
      </c>
      <c r="AI13" s="274">
        <f t="shared" ref="AI13:AI15" si="17">E13+O13+Y13</f>
        <v>578110</v>
      </c>
      <c r="AJ13" s="274">
        <f t="shared" ref="AJ13:AJ15" si="18">F13+P13+Z13</f>
        <v>598177</v>
      </c>
      <c r="AK13" s="274">
        <f t="shared" ref="AK13:AK15" si="19">G13+Q13+AA13</f>
        <v>646518</v>
      </c>
      <c r="AL13" s="274">
        <f t="shared" ref="AL13:AL15" si="20">H13+R13+AB13</f>
        <v>730917</v>
      </c>
      <c r="AM13" s="279">
        <f>SUM(AF13:AL13)</f>
        <v>4360920</v>
      </c>
    </row>
    <row r="14" spans="1:39" x14ac:dyDescent="0.35">
      <c r="A14" s="505" t="s">
        <v>158</v>
      </c>
      <c r="B14" s="497">
        <v>790</v>
      </c>
      <c r="C14" s="497">
        <v>243</v>
      </c>
      <c r="D14" s="497">
        <v>636</v>
      </c>
      <c r="E14" s="498">
        <v>996</v>
      </c>
      <c r="F14" s="506">
        <v>617</v>
      </c>
      <c r="G14" s="499">
        <v>784</v>
      </c>
      <c r="H14" s="500">
        <v>694</v>
      </c>
      <c r="I14" s="492">
        <f>SUM(B14:H14)</f>
        <v>4760</v>
      </c>
      <c r="J14" s="1"/>
      <c r="K14" s="275" t="s">
        <v>158</v>
      </c>
      <c r="L14" s="501">
        <v>697</v>
      </c>
      <c r="M14" s="501">
        <v>230</v>
      </c>
      <c r="N14" s="501">
        <v>170</v>
      </c>
      <c r="O14" s="274">
        <v>814</v>
      </c>
      <c r="P14" s="507">
        <v>565</v>
      </c>
      <c r="Q14" s="500">
        <v>772</v>
      </c>
      <c r="R14" s="500">
        <v>689</v>
      </c>
      <c r="S14" s="494">
        <f t="shared" ref="S14" si="21">SUM(L14:R14)</f>
        <v>3937</v>
      </c>
      <c r="T14" s="1"/>
      <c r="U14" s="275" t="s">
        <v>158</v>
      </c>
      <c r="V14" s="502">
        <v>101394</v>
      </c>
      <c r="W14" s="502">
        <v>86964</v>
      </c>
      <c r="X14" s="502">
        <v>83268</v>
      </c>
      <c r="Y14" s="503">
        <v>117784</v>
      </c>
      <c r="Z14" s="508">
        <v>98498</v>
      </c>
      <c r="AA14" s="504">
        <v>107708</v>
      </c>
      <c r="AB14" s="504">
        <v>132005</v>
      </c>
      <c r="AC14" s="495">
        <f>SUM(V14:AB14)</f>
        <v>727621</v>
      </c>
      <c r="AD14" s="486"/>
      <c r="AE14" s="275" t="s">
        <v>158</v>
      </c>
      <c r="AF14" s="274">
        <f t="shared" ref="AF14:AF15" si="22">B14+L14+V14</f>
        <v>102881</v>
      </c>
      <c r="AG14" s="274">
        <f t="shared" si="15"/>
        <v>87437</v>
      </c>
      <c r="AH14" s="274">
        <f t="shared" si="16"/>
        <v>84074</v>
      </c>
      <c r="AI14" s="274">
        <f t="shared" si="17"/>
        <v>119594</v>
      </c>
      <c r="AJ14" s="274">
        <f t="shared" si="18"/>
        <v>99680</v>
      </c>
      <c r="AK14" s="274">
        <f t="shared" si="19"/>
        <v>109264</v>
      </c>
      <c r="AL14" s="274">
        <f t="shared" si="20"/>
        <v>133388</v>
      </c>
      <c r="AM14" s="279">
        <f t="shared" ref="AM14" si="23">SUM(AF14:AL14)</f>
        <v>736318</v>
      </c>
    </row>
    <row r="15" spans="1:39" x14ac:dyDescent="0.35">
      <c r="A15" s="509" t="s">
        <v>157</v>
      </c>
      <c r="B15" s="510">
        <v>5823</v>
      </c>
      <c r="C15" s="510">
        <v>2063</v>
      </c>
      <c r="D15" s="510">
        <v>1661</v>
      </c>
      <c r="E15" s="511">
        <v>1814</v>
      </c>
      <c r="F15" s="512">
        <v>824</v>
      </c>
      <c r="G15" s="513">
        <v>1361</v>
      </c>
      <c r="H15" s="514">
        <v>2252</v>
      </c>
      <c r="I15" s="515">
        <f>SUM(B15:H15)</f>
        <v>15798</v>
      </c>
      <c r="J15" s="1"/>
      <c r="K15" s="276" t="s">
        <v>157</v>
      </c>
      <c r="L15" s="516">
        <v>6066</v>
      </c>
      <c r="M15" s="516">
        <v>2229</v>
      </c>
      <c r="N15" s="516">
        <v>1760</v>
      </c>
      <c r="O15" s="277">
        <v>1907</v>
      </c>
      <c r="P15" s="517">
        <v>1951</v>
      </c>
      <c r="Q15" s="514">
        <v>1695</v>
      </c>
      <c r="R15" s="514">
        <v>2341</v>
      </c>
      <c r="S15" s="518">
        <f>SUM(L15:R15)</f>
        <v>17949</v>
      </c>
      <c r="T15" s="1"/>
      <c r="U15" s="276" t="s">
        <v>157</v>
      </c>
      <c r="V15" s="519">
        <v>581661</v>
      </c>
      <c r="W15" s="519">
        <v>472362</v>
      </c>
      <c r="X15" s="519">
        <v>473203</v>
      </c>
      <c r="Y15" s="520">
        <v>576627</v>
      </c>
      <c r="Z15" s="521">
        <v>519700</v>
      </c>
      <c r="AA15" s="522">
        <v>537532</v>
      </c>
      <c r="AB15" s="522">
        <v>536874</v>
      </c>
      <c r="AC15" s="523">
        <f>SUM(V15:AB15)</f>
        <v>3697959</v>
      </c>
      <c r="AD15" s="486"/>
      <c r="AE15" s="276" t="s">
        <v>157</v>
      </c>
      <c r="AF15" s="277">
        <f t="shared" si="22"/>
        <v>593550</v>
      </c>
      <c r="AG15" s="277">
        <f t="shared" si="15"/>
        <v>476654</v>
      </c>
      <c r="AH15" s="277">
        <f t="shared" si="16"/>
        <v>476624</v>
      </c>
      <c r="AI15" s="277">
        <f t="shared" si="17"/>
        <v>580348</v>
      </c>
      <c r="AJ15" s="277">
        <f t="shared" si="18"/>
        <v>522475</v>
      </c>
      <c r="AK15" s="277">
        <f t="shared" si="19"/>
        <v>540588</v>
      </c>
      <c r="AL15" s="277">
        <f t="shared" si="20"/>
        <v>541467</v>
      </c>
      <c r="AM15" s="396">
        <f>SUM(AF15:AL15)</f>
        <v>3731706</v>
      </c>
    </row>
    <row r="16" spans="1:39" x14ac:dyDescent="0.35">
      <c r="A16" s="2"/>
      <c r="B16" s="2"/>
      <c r="C16" s="2"/>
      <c r="D16" s="2"/>
      <c r="E16" s="2"/>
      <c r="F16" s="2"/>
      <c r="G16" s="2"/>
      <c r="H16" s="2"/>
      <c r="I16" s="1"/>
      <c r="J16" s="1"/>
      <c r="K16" s="1"/>
      <c r="L16" s="2"/>
      <c r="M16" s="2"/>
      <c r="N16" s="2"/>
      <c r="O16" s="2"/>
      <c r="P16" s="2"/>
      <c r="Q16" s="2"/>
      <c r="R16" s="1"/>
      <c r="S16" s="144"/>
      <c r="T16" s="144"/>
      <c r="U16" s="144"/>
      <c r="V16" s="144"/>
      <c r="W16" s="144"/>
      <c r="X16" s="144"/>
      <c r="Y16" s="144"/>
      <c r="Z16" s="144"/>
      <c r="AA16" s="1"/>
      <c r="AB16" s="144"/>
      <c r="AC16" s="144"/>
      <c r="AD16" s="141"/>
      <c r="AE16" s="141"/>
      <c r="AF16" s="141"/>
      <c r="AG16" s="141"/>
      <c r="AH16" s="141"/>
      <c r="AI16" s="141"/>
      <c r="AJ16" s="141"/>
      <c r="AK16" s="141"/>
      <c r="AL16" s="1"/>
      <c r="AM16" s="94"/>
    </row>
    <row r="17" spans="1:39" x14ac:dyDescent="0.3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144"/>
      <c r="T17" s="144"/>
      <c r="U17" s="144"/>
      <c r="V17" s="144"/>
      <c r="W17" s="144"/>
      <c r="X17" s="144"/>
      <c r="Y17" s="144"/>
      <c r="Z17" s="144"/>
      <c r="AA17" s="1"/>
      <c r="AB17" s="144"/>
      <c r="AC17" s="144"/>
      <c r="AD17" s="141"/>
      <c r="AE17" s="141"/>
      <c r="AF17" s="141"/>
      <c r="AG17" s="141"/>
      <c r="AH17" s="141"/>
      <c r="AI17" s="141"/>
      <c r="AJ17" s="141"/>
      <c r="AK17" s="141"/>
      <c r="AL17" s="2"/>
      <c r="AM17" s="94"/>
    </row>
    <row r="18" spans="1:39" x14ac:dyDescent="0.35">
      <c r="A18" s="2"/>
      <c r="B18" s="2"/>
      <c r="C18" s="2"/>
      <c r="D18" s="2"/>
      <c r="E18" s="2"/>
      <c r="F18" s="2"/>
      <c r="G18" s="2"/>
      <c r="H18" s="141"/>
      <c r="I18" s="585"/>
      <c r="J18" s="585"/>
      <c r="K18" s="585"/>
      <c r="L18" s="585"/>
      <c r="M18" s="585"/>
      <c r="N18" s="585"/>
      <c r="O18" s="585"/>
      <c r="P18" s="585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144"/>
      <c r="AC18" s="144"/>
      <c r="AD18" s="141"/>
      <c r="AE18" s="141"/>
      <c r="AF18" s="141"/>
      <c r="AG18" s="141"/>
      <c r="AH18" s="141"/>
      <c r="AI18" s="141"/>
      <c r="AJ18" s="141"/>
      <c r="AK18" s="141"/>
      <c r="AL18" s="2"/>
      <c r="AM18" s="93"/>
    </row>
    <row r="19" spans="1:39" x14ac:dyDescent="0.35">
      <c r="A19" s="76"/>
      <c r="B19" s="103"/>
      <c r="C19" s="104"/>
      <c r="D19" s="105"/>
      <c r="E19" s="104"/>
      <c r="F19" s="104"/>
      <c r="G19" s="76"/>
      <c r="H19" s="76"/>
      <c r="I19" s="80"/>
      <c r="J19" s="80"/>
      <c r="AB19" s="144"/>
      <c r="AC19" s="144"/>
      <c r="AD19" s="144"/>
      <c r="AE19" s="144"/>
      <c r="AF19" s="144"/>
      <c r="AG19" s="144"/>
      <c r="AH19" s="144"/>
      <c r="AI19" s="144"/>
      <c r="AK19" s="144"/>
    </row>
    <row r="20" spans="1:39" x14ac:dyDescent="0.35">
      <c r="A20" s="76"/>
      <c r="B20" s="106"/>
      <c r="C20" s="107"/>
      <c r="D20" s="107"/>
      <c r="E20" s="107"/>
      <c r="F20" s="107"/>
      <c r="G20" s="76"/>
      <c r="H20" s="76"/>
      <c r="I20" s="80"/>
      <c r="J20" s="80"/>
      <c r="AE20" s="141"/>
      <c r="AF20" s="141"/>
      <c r="AG20" s="141"/>
      <c r="AH20" s="141"/>
      <c r="AI20" s="141"/>
      <c r="AJ20" s="141"/>
    </row>
    <row r="21" spans="1:39" x14ac:dyDescent="0.35">
      <c r="A21" s="76"/>
      <c r="B21" s="108"/>
      <c r="C21" s="107"/>
      <c r="D21" s="107"/>
      <c r="E21" s="107"/>
      <c r="F21" s="107"/>
      <c r="G21" s="76"/>
      <c r="H21" s="76"/>
      <c r="I21" s="80"/>
      <c r="J21" s="80"/>
      <c r="AE21" s="141"/>
      <c r="AF21" s="141"/>
      <c r="AG21" s="141"/>
      <c r="AH21" s="141"/>
      <c r="AI21" s="141"/>
      <c r="AJ21" s="141"/>
    </row>
    <row r="22" spans="1:39" x14ac:dyDescent="0.35">
      <c r="A22" s="76"/>
      <c r="B22" s="106"/>
      <c r="C22" s="107"/>
      <c r="D22" s="107"/>
      <c r="E22" s="107"/>
      <c r="F22" s="107"/>
      <c r="G22" s="76"/>
      <c r="H22" s="76"/>
      <c r="I22" s="80"/>
      <c r="J22" s="80"/>
      <c r="AE22" s="144"/>
      <c r="AF22" s="144"/>
      <c r="AG22" s="144"/>
      <c r="AH22" s="144"/>
      <c r="AI22" s="144"/>
    </row>
    <row r="23" spans="1:39" x14ac:dyDescent="0.35">
      <c r="A23" s="76"/>
      <c r="B23" s="106"/>
      <c r="C23" s="107"/>
      <c r="D23" s="107"/>
      <c r="E23" s="107"/>
      <c r="F23" s="107"/>
      <c r="G23" s="76"/>
      <c r="H23" s="76"/>
      <c r="I23" s="80"/>
      <c r="J23" s="80"/>
      <c r="AE23" s="141"/>
      <c r="AF23" s="141"/>
      <c r="AG23" s="141"/>
      <c r="AH23" s="141"/>
      <c r="AI23" s="141"/>
      <c r="AJ23" s="141"/>
    </row>
    <row r="24" spans="1:39" x14ac:dyDescent="0.35">
      <c r="A24" s="76"/>
      <c r="B24" s="106"/>
      <c r="C24" s="107"/>
      <c r="D24" s="107"/>
      <c r="E24" s="107"/>
      <c r="F24" s="107"/>
      <c r="G24" s="76"/>
      <c r="H24" s="76"/>
      <c r="I24" s="80"/>
      <c r="J24" s="80"/>
      <c r="AE24" s="141"/>
      <c r="AF24" s="141"/>
      <c r="AG24" s="141"/>
      <c r="AH24" s="141"/>
      <c r="AI24" s="141"/>
      <c r="AJ24" s="141"/>
    </row>
    <row r="25" spans="1:39" x14ac:dyDescent="0.35">
      <c r="A25" s="76"/>
      <c r="B25" s="106"/>
      <c r="C25" s="107"/>
      <c r="D25" s="107"/>
      <c r="E25" s="107"/>
      <c r="F25" s="107"/>
      <c r="G25" s="76"/>
      <c r="H25" s="76"/>
      <c r="I25" s="80"/>
      <c r="J25" s="80"/>
      <c r="AE25" s="144"/>
      <c r="AF25" s="144"/>
      <c r="AG25" s="144"/>
      <c r="AH25" s="144"/>
      <c r="AI25" s="144"/>
    </row>
    <row r="26" spans="1:39" x14ac:dyDescent="0.35">
      <c r="A26" s="76"/>
      <c r="B26" s="109"/>
      <c r="C26" s="107"/>
      <c r="D26" s="107"/>
      <c r="E26" s="107"/>
      <c r="F26" s="107"/>
      <c r="G26" s="76"/>
      <c r="H26" s="76"/>
      <c r="I26" s="80"/>
      <c r="J26" s="80"/>
      <c r="AE26" s="141"/>
      <c r="AF26" s="141"/>
      <c r="AG26" s="141"/>
      <c r="AH26" s="141"/>
      <c r="AI26" s="141"/>
      <c r="AJ26" s="141"/>
    </row>
    <row r="27" spans="1:39" x14ac:dyDescent="0.35">
      <c r="A27" s="76"/>
      <c r="B27" s="106"/>
      <c r="C27" s="107"/>
      <c r="D27" s="107"/>
      <c r="E27" s="107"/>
      <c r="F27" s="107"/>
      <c r="G27" s="76"/>
      <c r="H27" s="76"/>
      <c r="I27" s="80"/>
      <c r="J27" s="80"/>
      <c r="AE27" s="141"/>
      <c r="AF27" s="141"/>
      <c r="AG27" s="141"/>
      <c r="AH27" s="141"/>
      <c r="AI27" s="141"/>
      <c r="AJ27" s="141"/>
    </row>
    <row r="28" spans="1:39" x14ac:dyDescent="0.35">
      <c r="A28" s="76"/>
      <c r="B28" s="109"/>
      <c r="C28" s="107"/>
      <c r="D28" s="107"/>
      <c r="E28" s="107"/>
      <c r="F28" s="107"/>
      <c r="G28" s="76"/>
      <c r="H28" s="76"/>
      <c r="I28" s="80"/>
      <c r="J28" s="80"/>
      <c r="AE28" s="144"/>
      <c r="AF28" s="144"/>
      <c r="AG28" s="144"/>
      <c r="AH28" s="144"/>
      <c r="AI28" s="144"/>
    </row>
    <row r="29" spans="1:39" x14ac:dyDescent="0.35">
      <c r="A29" s="76"/>
      <c r="B29" s="76"/>
      <c r="C29" s="76"/>
      <c r="D29" s="76"/>
      <c r="E29" s="76"/>
      <c r="F29" s="76"/>
      <c r="G29" s="76"/>
      <c r="H29" s="76"/>
      <c r="I29" s="80"/>
      <c r="J29" s="80"/>
      <c r="AE29" s="141"/>
      <c r="AF29" s="141"/>
      <c r="AG29" s="141"/>
      <c r="AH29" s="141"/>
      <c r="AI29" s="141"/>
      <c r="AJ29" s="141"/>
    </row>
    <row r="30" spans="1:39" x14ac:dyDescent="0.35">
      <c r="A30" s="76"/>
      <c r="B30" s="76"/>
      <c r="C30" s="76"/>
      <c r="D30" s="76"/>
      <c r="E30" s="76"/>
      <c r="F30" s="76"/>
      <c r="G30" s="76"/>
      <c r="H30" s="76"/>
      <c r="I30" s="80"/>
      <c r="J30" s="80"/>
      <c r="AE30" s="141"/>
      <c r="AF30" s="141"/>
      <c r="AG30" s="141"/>
      <c r="AH30" s="141"/>
      <c r="AI30" s="141"/>
      <c r="AJ30" s="141"/>
    </row>
    <row r="31" spans="1:39" x14ac:dyDescent="0.35">
      <c r="A31" s="76"/>
      <c r="B31" s="76"/>
      <c r="C31" s="76"/>
      <c r="D31" s="76"/>
      <c r="E31" s="76"/>
      <c r="F31" s="76"/>
      <c r="G31" s="76"/>
      <c r="H31" s="76"/>
      <c r="I31" s="80"/>
      <c r="J31" s="80"/>
      <c r="AE31" s="144"/>
      <c r="AF31" s="144"/>
      <c r="AG31" s="144"/>
      <c r="AH31" s="144"/>
      <c r="AI31" s="144"/>
    </row>
    <row r="32" spans="1:39" x14ac:dyDescent="0.35">
      <c r="A32" s="80"/>
      <c r="B32" s="80"/>
      <c r="C32" s="80"/>
      <c r="D32" s="80"/>
      <c r="E32" s="80"/>
      <c r="F32" s="80"/>
      <c r="G32" s="80"/>
      <c r="H32" s="80"/>
      <c r="I32" s="80"/>
      <c r="J32" s="80"/>
      <c r="AE32" s="141"/>
      <c r="AF32" s="141"/>
      <c r="AG32" s="141"/>
      <c r="AH32" s="141"/>
      <c r="AI32" s="141"/>
      <c r="AJ32" s="141"/>
    </row>
    <row r="33" spans="1:36" x14ac:dyDescent="0.35">
      <c r="A33" s="80"/>
      <c r="B33" s="80"/>
      <c r="C33" s="80"/>
      <c r="D33" s="80"/>
      <c r="E33" s="80"/>
      <c r="F33" s="80"/>
      <c r="G33" s="80"/>
      <c r="H33" s="80"/>
      <c r="I33" s="80"/>
      <c r="J33" s="80"/>
      <c r="AE33" s="141"/>
      <c r="AF33" s="141"/>
      <c r="AG33" s="141"/>
      <c r="AH33" s="141"/>
      <c r="AI33" s="141"/>
      <c r="AJ33" s="141"/>
    </row>
    <row r="34" spans="1:36" x14ac:dyDescent="0.35">
      <c r="A34" s="80"/>
      <c r="B34" s="80"/>
      <c r="C34" s="80"/>
      <c r="D34" s="80"/>
      <c r="E34" s="80"/>
      <c r="F34" s="80"/>
      <c r="G34" s="80"/>
      <c r="H34" s="80"/>
      <c r="I34" s="80"/>
      <c r="J34" s="80"/>
      <c r="AE34" s="144"/>
      <c r="AF34" s="144"/>
      <c r="AG34" s="144"/>
      <c r="AH34" s="144"/>
      <c r="AI34" s="144"/>
    </row>
    <row r="35" spans="1:36" x14ac:dyDescent="0.35">
      <c r="A35" s="80"/>
      <c r="B35" s="80"/>
      <c r="C35" s="80"/>
      <c r="D35" s="80"/>
      <c r="E35" s="80"/>
      <c r="F35" s="80"/>
      <c r="G35" s="80"/>
      <c r="H35" s="80"/>
      <c r="I35" s="80"/>
      <c r="J35" s="80"/>
      <c r="AE35" s="141"/>
      <c r="AF35" s="141"/>
      <c r="AG35" s="141"/>
      <c r="AH35" s="141"/>
      <c r="AI35" s="141"/>
      <c r="AJ35" s="141"/>
    </row>
    <row r="36" spans="1:36" x14ac:dyDescent="0.35">
      <c r="A36" s="80"/>
      <c r="B36" s="80"/>
      <c r="C36" s="80"/>
      <c r="D36" s="80"/>
      <c r="E36" s="80"/>
      <c r="F36" s="80"/>
      <c r="G36" s="80"/>
      <c r="H36" s="80"/>
      <c r="I36" s="80"/>
      <c r="J36" s="80"/>
      <c r="AE36" s="141"/>
      <c r="AF36" s="141"/>
      <c r="AG36" s="141"/>
      <c r="AH36" s="141"/>
      <c r="AI36" s="141"/>
      <c r="AJ36" s="141"/>
    </row>
    <row r="37" spans="1:36" x14ac:dyDescent="0.35">
      <c r="A37" s="80"/>
      <c r="B37" s="80"/>
      <c r="C37" s="80"/>
      <c r="D37" s="80"/>
      <c r="E37" s="80"/>
      <c r="F37" s="80"/>
      <c r="G37" s="80"/>
      <c r="H37" s="80"/>
      <c r="I37" s="80"/>
      <c r="J37" s="80"/>
      <c r="AE37" s="144"/>
      <c r="AF37" s="144"/>
      <c r="AG37" s="144"/>
      <c r="AH37" s="144"/>
      <c r="AI37" s="144"/>
    </row>
    <row r="38" spans="1:36" x14ac:dyDescent="0.35">
      <c r="A38" s="80"/>
      <c r="B38" s="80"/>
      <c r="C38" s="80"/>
      <c r="D38" s="80"/>
      <c r="E38" s="80"/>
      <c r="F38" s="80"/>
      <c r="G38" s="80"/>
      <c r="H38" s="80"/>
      <c r="I38" s="80"/>
      <c r="J38" s="80"/>
    </row>
    <row r="39" spans="1:36" x14ac:dyDescent="0.35">
      <c r="A39" s="80"/>
      <c r="B39" s="80"/>
      <c r="C39" s="80"/>
      <c r="D39" s="80"/>
      <c r="E39" s="80"/>
      <c r="F39" s="80"/>
      <c r="G39" s="80"/>
      <c r="H39" s="80"/>
      <c r="I39" s="80"/>
      <c r="J39" s="80"/>
    </row>
  </sheetData>
  <mergeCells count="15">
    <mergeCell ref="I18:P18"/>
    <mergeCell ref="A1:Y1"/>
    <mergeCell ref="A3:A4"/>
    <mergeCell ref="AE10:AM10"/>
    <mergeCell ref="A10:I10"/>
    <mergeCell ref="K10:S10"/>
    <mergeCell ref="U10:AC10"/>
    <mergeCell ref="V3:Y3"/>
    <mergeCell ref="Z3:AC3"/>
    <mergeCell ref="AD3:AG3"/>
    <mergeCell ref="B3:E3"/>
    <mergeCell ref="F3:I3"/>
    <mergeCell ref="J3:M3"/>
    <mergeCell ref="N3:Q3"/>
    <mergeCell ref="R3:U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0"/>
  <sheetViews>
    <sheetView topLeftCell="A25" zoomScale="90" zoomScaleNormal="90" workbookViewId="0">
      <selection activeCell="S21" sqref="S21"/>
    </sheetView>
  </sheetViews>
  <sheetFormatPr defaultColWidth="9.1796875" defaultRowHeight="14.5" x14ac:dyDescent="0.35"/>
  <cols>
    <col min="6" max="6" width="10" customWidth="1"/>
    <col min="7" max="7" width="8" customWidth="1"/>
    <col min="8" max="8" width="10" bestFit="1" customWidth="1"/>
    <col min="9" max="9" width="7.81640625" customWidth="1"/>
    <col min="10" max="10" width="10" bestFit="1" customWidth="1"/>
    <col min="11" max="11" width="7.54296875" customWidth="1"/>
    <col min="12" max="12" width="10" bestFit="1" customWidth="1"/>
    <col min="13" max="13" width="8.81640625" customWidth="1"/>
    <col min="14" max="14" width="10" bestFit="1" customWidth="1"/>
    <col min="16" max="16" width="10" customWidth="1"/>
    <col min="17" max="17" width="8.26953125" customWidth="1"/>
    <col min="18" max="18" width="10" style="144" customWidth="1"/>
    <col min="19" max="19" width="9.1796875" style="144" customWidth="1"/>
    <col min="20" max="20" width="10" customWidth="1"/>
    <col min="21" max="21" width="9" customWidth="1"/>
    <col min="22" max="31" width="9.1796875" customWidth="1"/>
  </cols>
  <sheetData>
    <row r="1" spans="1:21" x14ac:dyDescent="0.35">
      <c r="A1" s="150" t="s">
        <v>135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</row>
    <row r="3" spans="1:21" ht="22.5" customHeight="1" x14ac:dyDescent="0.35">
      <c r="A3" s="524" t="s">
        <v>0</v>
      </c>
      <c r="B3" s="600">
        <v>2010</v>
      </c>
      <c r="C3" s="600"/>
      <c r="D3" s="600">
        <v>2011</v>
      </c>
      <c r="E3" s="600"/>
      <c r="F3" s="601">
        <v>2012</v>
      </c>
      <c r="G3" s="601"/>
      <c r="H3" s="601">
        <v>2013</v>
      </c>
      <c r="I3" s="601"/>
      <c r="J3" s="601">
        <v>2014</v>
      </c>
      <c r="K3" s="601"/>
      <c r="L3" s="598">
        <v>2015</v>
      </c>
      <c r="M3" s="598"/>
      <c r="N3" s="598">
        <v>2016</v>
      </c>
      <c r="O3" s="598"/>
      <c r="P3" s="598">
        <v>2017</v>
      </c>
      <c r="Q3" s="598"/>
      <c r="R3" s="598">
        <v>2018</v>
      </c>
      <c r="S3" s="598"/>
      <c r="T3" s="598" t="s">
        <v>2</v>
      </c>
      <c r="U3" s="599"/>
    </row>
    <row r="4" spans="1:21" ht="30.5" customHeight="1" x14ac:dyDescent="0.35">
      <c r="A4" s="525" t="s">
        <v>62</v>
      </c>
      <c r="B4" s="526" t="s">
        <v>63</v>
      </c>
      <c r="C4" s="526" t="s">
        <v>64</v>
      </c>
      <c r="D4" s="526" t="s">
        <v>63</v>
      </c>
      <c r="E4" s="526" t="s">
        <v>64</v>
      </c>
      <c r="F4" s="527" t="s">
        <v>63</v>
      </c>
      <c r="G4" s="527" t="s">
        <v>64</v>
      </c>
      <c r="H4" s="527" t="s">
        <v>63</v>
      </c>
      <c r="I4" s="527" t="s">
        <v>64</v>
      </c>
      <c r="J4" s="527" t="s">
        <v>63</v>
      </c>
      <c r="K4" s="527" t="s">
        <v>64</v>
      </c>
      <c r="L4" s="528" t="s">
        <v>63</v>
      </c>
      <c r="M4" s="528" t="s">
        <v>64</v>
      </c>
      <c r="N4" s="528" t="s">
        <v>63</v>
      </c>
      <c r="O4" s="528" t="s">
        <v>64</v>
      </c>
      <c r="P4" s="528" t="s">
        <v>63</v>
      </c>
      <c r="Q4" s="528" t="s">
        <v>64</v>
      </c>
      <c r="R4" s="528" t="s">
        <v>63</v>
      </c>
      <c r="S4" s="528" t="s">
        <v>64</v>
      </c>
      <c r="T4" s="528" t="s">
        <v>63</v>
      </c>
      <c r="U4" s="529" t="s">
        <v>64</v>
      </c>
    </row>
    <row r="5" spans="1:21" x14ac:dyDescent="0.35">
      <c r="A5" s="530" t="s">
        <v>65</v>
      </c>
      <c r="B5" s="531">
        <v>4625</v>
      </c>
      <c r="C5" s="531">
        <v>3357</v>
      </c>
      <c r="D5" s="531">
        <v>4322</v>
      </c>
      <c r="E5" s="531">
        <v>3044</v>
      </c>
      <c r="F5" s="532">
        <v>5105</v>
      </c>
      <c r="G5" s="532">
        <v>3306</v>
      </c>
      <c r="H5" s="532">
        <v>3146</v>
      </c>
      <c r="I5" s="532">
        <v>1316</v>
      </c>
      <c r="J5" s="532">
        <v>3288</v>
      </c>
      <c r="K5" s="532">
        <v>917</v>
      </c>
      <c r="L5" s="533">
        <v>3381</v>
      </c>
      <c r="M5" s="534"/>
      <c r="N5" s="533">
        <v>4126</v>
      </c>
      <c r="O5" s="533">
        <v>480</v>
      </c>
      <c r="P5" s="533">
        <v>3903</v>
      </c>
      <c r="Q5" s="535">
        <v>3227</v>
      </c>
      <c r="R5" s="535">
        <v>0</v>
      </c>
      <c r="S5" s="535">
        <v>1993</v>
      </c>
      <c r="T5" s="533">
        <f>B5+D5+F5+H5+J5+L5+N5+P5+R5</f>
        <v>31896</v>
      </c>
      <c r="U5" s="536">
        <f>C5+E5+G5+I5+K5+M5+O5+Q5+S5</f>
        <v>17640</v>
      </c>
    </row>
    <row r="6" spans="1:21" x14ac:dyDescent="0.35">
      <c r="A6" s="530" t="s">
        <v>66</v>
      </c>
      <c r="B6" s="531">
        <v>6359</v>
      </c>
      <c r="C6" s="531">
        <v>3208</v>
      </c>
      <c r="D6" s="531">
        <v>6518</v>
      </c>
      <c r="E6" s="531">
        <v>2915</v>
      </c>
      <c r="F6" s="532">
        <v>7704</v>
      </c>
      <c r="G6" s="532">
        <v>3211</v>
      </c>
      <c r="H6" s="532">
        <v>5230</v>
      </c>
      <c r="I6" s="532">
        <v>1874</v>
      </c>
      <c r="J6" s="532">
        <v>6387</v>
      </c>
      <c r="K6" s="532">
        <v>794</v>
      </c>
      <c r="L6" s="533">
        <v>4059</v>
      </c>
      <c r="M6" s="534"/>
      <c r="N6" s="533">
        <v>5102</v>
      </c>
      <c r="O6" s="533">
        <v>3055</v>
      </c>
      <c r="P6" s="533">
        <v>5328</v>
      </c>
      <c r="Q6" s="535">
        <v>3260</v>
      </c>
      <c r="R6" s="535">
        <v>5337</v>
      </c>
      <c r="S6" s="535">
        <v>2955</v>
      </c>
      <c r="T6" s="533">
        <f t="shared" ref="T6:T15" si="0">B6+D6+F6+H6+J6+L6+N6+P6+R6</f>
        <v>52024</v>
      </c>
      <c r="U6" s="536">
        <f t="shared" ref="U6:U16" si="1">C6+E6+G6+I6+K6+M6+O6+Q6+S6</f>
        <v>21272</v>
      </c>
    </row>
    <row r="7" spans="1:21" x14ac:dyDescent="0.35">
      <c r="A7" s="530" t="s">
        <v>67</v>
      </c>
      <c r="B7" s="531">
        <v>8593</v>
      </c>
      <c r="C7" s="531">
        <v>1919</v>
      </c>
      <c r="D7" s="531">
        <v>7076</v>
      </c>
      <c r="E7" s="531">
        <v>4765</v>
      </c>
      <c r="F7" s="532">
        <v>8239</v>
      </c>
      <c r="G7" s="532">
        <v>3952</v>
      </c>
      <c r="H7" s="532">
        <v>7000</v>
      </c>
      <c r="I7" s="532">
        <v>2925</v>
      </c>
      <c r="J7" s="532">
        <v>4166</v>
      </c>
      <c r="K7" s="532">
        <v>836</v>
      </c>
      <c r="L7" s="533">
        <v>6132</v>
      </c>
      <c r="M7" s="534"/>
      <c r="N7" s="533">
        <v>8845</v>
      </c>
      <c r="O7" s="533">
        <v>5741</v>
      </c>
      <c r="P7" s="533">
        <v>7152</v>
      </c>
      <c r="Q7" s="535">
        <v>127</v>
      </c>
      <c r="R7" s="535">
        <v>0</v>
      </c>
      <c r="S7" s="535">
        <v>4505</v>
      </c>
      <c r="T7" s="533">
        <f t="shared" si="0"/>
        <v>57203</v>
      </c>
      <c r="U7" s="536">
        <f t="shared" si="1"/>
        <v>24770</v>
      </c>
    </row>
    <row r="8" spans="1:21" x14ac:dyDescent="0.35">
      <c r="A8" s="530" t="s">
        <v>68</v>
      </c>
      <c r="B8" s="531">
        <v>9412</v>
      </c>
      <c r="C8" s="531">
        <v>8642</v>
      </c>
      <c r="D8" s="531">
        <v>9674</v>
      </c>
      <c r="E8" s="531">
        <v>7468</v>
      </c>
      <c r="F8" s="532">
        <v>9397</v>
      </c>
      <c r="G8" s="532">
        <v>6341</v>
      </c>
      <c r="H8" s="532">
        <v>7369</v>
      </c>
      <c r="I8" s="532">
        <v>2869</v>
      </c>
      <c r="J8" s="532">
        <v>9288</v>
      </c>
      <c r="K8" s="537"/>
      <c r="L8" s="533">
        <v>8334</v>
      </c>
      <c r="M8" s="534"/>
      <c r="N8" s="533">
        <v>7495</v>
      </c>
      <c r="O8" s="533">
        <v>4123</v>
      </c>
      <c r="P8" s="533">
        <v>10483</v>
      </c>
      <c r="Q8" s="535">
        <v>11023</v>
      </c>
      <c r="R8" s="535">
        <v>8669</v>
      </c>
      <c r="S8" s="535">
        <v>5806</v>
      </c>
      <c r="T8" s="533">
        <f t="shared" si="0"/>
        <v>80121</v>
      </c>
      <c r="U8" s="536">
        <f t="shared" si="1"/>
        <v>46272</v>
      </c>
    </row>
    <row r="9" spans="1:21" x14ac:dyDescent="0.35">
      <c r="A9" s="530" t="s">
        <v>69</v>
      </c>
      <c r="B9" s="531">
        <v>9469</v>
      </c>
      <c r="C9" s="531">
        <v>7427</v>
      </c>
      <c r="D9" s="531">
        <v>8235</v>
      </c>
      <c r="E9" s="531">
        <v>5225</v>
      </c>
      <c r="F9" s="532">
        <v>7529</v>
      </c>
      <c r="G9" s="532">
        <v>4488</v>
      </c>
      <c r="H9" s="532">
        <v>7964</v>
      </c>
      <c r="I9" s="532">
        <v>2802</v>
      </c>
      <c r="J9" s="532">
        <v>7221</v>
      </c>
      <c r="K9" s="538"/>
      <c r="L9" s="533">
        <v>8252</v>
      </c>
      <c r="M9" s="534"/>
      <c r="N9" s="533">
        <v>8393</v>
      </c>
      <c r="O9" s="533">
        <v>4035</v>
      </c>
      <c r="P9" s="533">
        <v>10066</v>
      </c>
      <c r="Q9" s="535">
        <v>7168</v>
      </c>
      <c r="R9" s="535">
        <v>10557</v>
      </c>
      <c r="S9" s="535">
        <v>6988</v>
      </c>
      <c r="T9" s="533">
        <f t="shared" si="0"/>
        <v>77686</v>
      </c>
      <c r="U9" s="536">
        <f t="shared" si="1"/>
        <v>38133</v>
      </c>
    </row>
    <row r="10" spans="1:21" x14ac:dyDescent="0.35">
      <c r="A10" s="530" t="s">
        <v>70</v>
      </c>
      <c r="B10" s="531">
        <v>10270</v>
      </c>
      <c r="C10" s="531">
        <v>7417</v>
      </c>
      <c r="D10" s="531">
        <v>8583</v>
      </c>
      <c r="E10" s="531">
        <v>7050</v>
      </c>
      <c r="F10" s="532">
        <v>8906</v>
      </c>
      <c r="G10" s="532">
        <v>1379</v>
      </c>
      <c r="H10" s="532">
        <v>8622</v>
      </c>
      <c r="I10" s="532">
        <v>3586</v>
      </c>
      <c r="J10" s="532">
        <v>9374</v>
      </c>
      <c r="K10" s="538"/>
      <c r="L10" s="533">
        <v>9458</v>
      </c>
      <c r="M10" s="534"/>
      <c r="N10" s="533">
        <v>10873</v>
      </c>
      <c r="O10" s="533">
        <v>7601</v>
      </c>
      <c r="P10" s="533">
        <v>10716</v>
      </c>
      <c r="Q10" s="535">
        <v>9329</v>
      </c>
      <c r="R10" s="535">
        <v>11411</v>
      </c>
      <c r="S10" s="535">
        <v>6662</v>
      </c>
      <c r="T10" s="533">
        <f t="shared" si="0"/>
        <v>88213</v>
      </c>
      <c r="U10" s="536">
        <f t="shared" si="1"/>
        <v>43024</v>
      </c>
    </row>
    <row r="11" spans="1:21" x14ac:dyDescent="0.35">
      <c r="A11" s="530" t="s">
        <v>71</v>
      </c>
      <c r="B11" s="539">
        <v>17009</v>
      </c>
      <c r="C11" s="531">
        <v>17613</v>
      </c>
      <c r="D11" s="539">
        <v>17637</v>
      </c>
      <c r="E11" s="531">
        <v>15160</v>
      </c>
      <c r="F11" s="540">
        <v>17859</v>
      </c>
      <c r="G11" s="532">
        <v>13201</v>
      </c>
      <c r="H11" s="540">
        <v>16881</v>
      </c>
      <c r="I11" s="532">
        <v>8536</v>
      </c>
      <c r="J11" s="540">
        <v>17791</v>
      </c>
      <c r="K11" s="538"/>
      <c r="L11" s="541">
        <v>17255</v>
      </c>
      <c r="M11" s="533">
        <v>22532</v>
      </c>
      <c r="N11" s="541">
        <v>18363</v>
      </c>
      <c r="O11" s="533">
        <v>17394</v>
      </c>
      <c r="P11" s="533">
        <v>20306</v>
      </c>
      <c r="Q11" s="535">
        <v>22556</v>
      </c>
      <c r="R11" s="535">
        <v>20292</v>
      </c>
      <c r="S11" s="535">
        <v>15063</v>
      </c>
      <c r="T11" s="533">
        <f t="shared" si="0"/>
        <v>163393</v>
      </c>
      <c r="U11" s="536">
        <f t="shared" si="1"/>
        <v>132055</v>
      </c>
    </row>
    <row r="12" spans="1:21" x14ac:dyDescent="0.35">
      <c r="A12" s="530" t="s">
        <v>72</v>
      </c>
      <c r="B12" s="539">
        <v>26176</v>
      </c>
      <c r="C12" s="531">
        <v>36884</v>
      </c>
      <c r="D12" s="539">
        <v>25953</v>
      </c>
      <c r="E12" s="531">
        <v>24329</v>
      </c>
      <c r="F12" s="540">
        <v>24544</v>
      </c>
      <c r="G12" s="532">
        <v>24286</v>
      </c>
      <c r="H12" s="540">
        <v>23953</v>
      </c>
      <c r="I12" s="532">
        <v>17087</v>
      </c>
      <c r="J12" s="540">
        <v>24724</v>
      </c>
      <c r="K12" s="538"/>
      <c r="L12" s="541">
        <v>29080</v>
      </c>
      <c r="M12" s="533">
        <v>44242</v>
      </c>
      <c r="N12" s="541">
        <v>25255</v>
      </c>
      <c r="O12" s="533">
        <v>24295</v>
      </c>
      <c r="P12" s="533">
        <v>26756</v>
      </c>
      <c r="Q12" s="535">
        <v>36831</v>
      </c>
      <c r="R12" s="535">
        <v>26524</v>
      </c>
      <c r="S12" s="535">
        <v>25029</v>
      </c>
      <c r="T12" s="533">
        <f t="shared" si="0"/>
        <v>232965</v>
      </c>
      <c r="U12" s="536">
        <f t="shared" si="1"/>
        <v>232983</v>
      </c>
    </row>
    <row r="13" spans="1:21" x14ac:dyDescent="0.35">
      <c r="A13" s="530" t="s">
        <v>73</v>
      </c>
      <c r="B13" s="539">
        <v>15402</v>
      </c>
      <c r="C13" s="539">
        <v>11664</v>
      </c>
      <c r="D13" s="539">
        <v>14111</v>
      </c>
      <c r="E13" s="539">
        <v>8058</v>
      </c>
      <c r="F13" s="540">
        <v>14255</v>
      </c>
      <c r="G13" s="540">
        <v>7815</v>
      </c>
      <c r="H13" s="540">
        <v>13535</v>
      </c>
      <c r="I13" s="540">
        <v>5220</v>
      </c>
      <c r="J13" s="540">
        <v>17924</v>
      </c>
      <c r="K13" s="538"/>
      <c r="L13" s="541">
        <v>16732</v>
      </c>
      <c r="M13" s="541">
        <v>13477</v>
      </c>
      <c r="N13" s="541">
        <v>16160</v>
      </c>
      <c r="O13" s="541">
        <v>12791</v>
      </c>
      <c r="P13" s="541">
        <v>17422</v>
      </c>
      <c r="Q13" s="542">
        <v>13903</v>
      </c>
      <c r="R13" s="542">
        <v>16809</v>
      </c>
      <c r="S13" s="542">
        <v>10971</v>
      </c>
      <c r="T13" s="533">
        <f t="shared" si="0"/>
        <v>142350</v>
      </c>
      <c r="U13" s="536">
        <f t="shared" si="1"/>
        <v>83899</v>
      </c>
    </row>
    <row r="14" spans="1:21" x14ac:dyDescent="0.35">
      <c r="A14" s="530" t="s">
        <v>74</v>
      </c>
      <c r="B14" s="539">
        <v>16786</v>
      </c>
      <c r="C14" s="539">
        <v>4115</v>
      </c>
      <c r="D14" s="539">
        <v>15109</v>
      </c>
      <c r="E14" s="539">
        <v>4065</v>
      </c>
      <c r="F14" s="540">
        <v>14251</v>
      </c>
      <c r="G14" s="540">
        <v>3285</v>
      </c>
      <c r="H14" s="540">
        <v>13425</v>
      </c>
      <c r="I14" s="540">
        <v>2429</v>
      </c>
      <c r="J14" s="540">
        <v>11807</v>
      </c>
      <c r="K14" s="538"/>
      <c r="L14" s="541">
        <v>13704</v>
      </c>
      <c r="M14" s="541">
        <v>5707</v>
      </c>
      <c r="N14" s="541">
        <v>14016</v>
      </c>
      <c r="O14" s="541">
        <v>8185</v>
      </c>
      <c r="P14" s="541">
        <v>17589</v>
      </c>
      <c r="Q14" s="542">
        <v>11562</v>
      </c>
      <c r="R14" s="542">
        <v>17534</v>
      </c>
      <c r="S14" s="542">
        <v>6682</v>
      </c>
      <c r="T14" s="533">
        <f t="shared" si="0"/>
        <v>134221</v>
      </c>
      <c r="U14" s="536">
        <f t="shared" si="1"/>
        <v>46030</v>
      </c>
    </row>
    <row r="15" spans="1:21" x14ac:dyDescent="0.35">
      <c r="A15" s="530" t="s">
        <v>75</v>
      </c>
      <c r="B15" s="539">
        <v>6451</v>
      </c>
      <c r="C15" s="539">
        <v>3347</v>
      </c>
      <c r="D15" s="539">
        <v>5569</v>
      </c>
      <c r="E15" s="543"/>
      <c r="F15" s="540">
        <v>3834</v>
      </c>
      <c r="G15" s="544">
        <v>1903</v>
      </c>
      <c r="H15" s="540">
        <v>6003</v>
      </c>
      <c r="I15" s="544">
        <v>1458</v>
      </c>
      <c r="J15" s="540">
        <v>4606</v>
      </c>
      <c r="K15" s="538"/>
      <c r="L15" s="541">
        <v>4704</v>
      </c>
      <c r="M15" s="541">
        <v>3762</v>
      </c>
      <c r="N15" s="541">
        <v>6083</v>
      </c>
      <c r="O15" s="541">
        <v>3280</v>
      </c>
      <c r="P15" s="541">
        <v>5942</v>
      </c>
      <c r="Q15" s="542">
        <v>3991</v>
      </c>
      <c r="R15" s="542">
        <v>7302</v>
      </c>
      <c r="S15" s="542">
        <v>1157</v>
      </c>
      <c r="T15" s="533">
        <f t="shared" si="0"/>
        <v>50494</v>
      </c>
      <c r="U15" s="536">
        <f t="shared" si="1"/>
        <v>18898</v>
      </c>
    </row>
    <row r="16" spans="1:21" x14ac:dyDescent="0.35">
      <c r="A16" s="530" t="s">
        <v>76</v>
      </c>
      <c r="B16" s="539">
        <v>3751</v>
      </c>
      <c r="C16" s="539">
        <v>4166</v>
      </c>
      <c r="D16" s="539">
        <v>5065</v>
      </c>
      <c r="E16" s="539">
        <v>1644</v>
      </c>
      <c r="F16" s="540">
        <v>3812</v>
      </c>
      <c r="G16" s="540">
        <v>2304</v>
      </c>
      <c r="H16" s="540">
        <v>4137</v>
      </c>
      <c r="I16" s="540">
        <v>1298</v>
      </c>
      <c r="J16" s="540">
        <v>3872</v>
      </c>
      <c r="K16" s="538"/>
      <c r="L16" s="541">
        <v>4383</v>
      </c>
      <c r="M16" s="541">
        <v>3504</v>
      </c>
      <c r="N16" s="541">
        <v>4705</v>
      </c>
      <c r="O16" s="541">
        <v>4374</v>
      </c>
      <c r="P16" s="541">
        <v>4866</v>
      </c>
      <c r="Q16" s="542">
        <v>2468</v>
      </c>
      <c r="R16" s="542">
        <v>5517</v>
      </c>
      <c r="S16" s="542">
        <v>1969</v>
      </c>
      <c r="T16" s="533">
        <f>B16+D16+F16+H16+J16+L16+N16+P16+R16</f>
        <v>40108</v>
      </c>
      <c r="U16" s="536">
        <f t="shared" si="1"/>
        <v>21727</v>
      </c>
    </row>
    <row r="17" spans="1:25" x14ac:dyDescent="0.35">
      <c r="A17" s="554" t="s">
        <v>2</v>
      </c>
      <c r="B17" s="545">
        <f>SUM(B5:B16)</f>
        <v>134303</v>
      </c>
      <c r="C17" s="545">
        <f t="shared" ref="C17:O17" si="2">SUM(C5:C16)</f>
        <v>109759</v>
      </c>
      <c r="D17" s="545">
        <f t="shared" si="2"/>
        <v>127852</v>
      </c>
      <c r="E17" s="545">
        <f t="shared" si="2"/>
        <v>83723</v>
      </c>
      <c r="F17" s="545">
        <f t="shared" si="2"/>
        <v>125435</v>
      </c>
      <c r="G17" s="545">
        <f t="shared" si="2"/>
        <v>75471</v>
      </c>
      <c r="H17" s="545">
        <f t="shared" si="2"/>
        <v>117265</v>
      </c>
      <c r="I17" s="545">
        <f t="shared" si="2"/>
        <v>51400</v>
      </c>
      <c r="J17" s="545">
        <f t="shared" si="2"/>
        <v>120448</v>
      </c>
      <c r="K17" s="545">
        <f t="shared" si="2"/>
        <v>2547</v>
      </c>
      <c r="L17" s="545">
        <f t="shared" si="2"/>
        <v>125474</v>
      </c>
      <c r="M17" s="545">
        <f t="shared" si="2"/>
        <v>93224</v>
      </c>
      <c r="N17" s="545">
        <f t="shared" si="2"/>
        <v>129416</v>
      </c>
      <c r="O17" s="545">
        <f t="shared" si="2"/>
        <v>95354</v>
      </c>
      <c r="P17" s="545">
        <f>SUM(P5:P16)</f>
        <v>140529</v>
      </c>
      <c r="Q17" s="545">
        <f>SUM(Q5:Q16)</f>
        <v>125445</v>
      </c>
      <c r="R17" s="545">
        <f t="shared" ref="R17:S17" si="3">SUM(R5:R16)</f>
        <v>129952</v>
      </c>
      <c r="S17" s="545">
        <f t="shared" si="3"/>
        <v>89780</v>
      </c>
      <c r="T17" s="545">
        <f>SUM(T5:T16)</f>
        <v>1150674</v>
      </c>
      <c r="U17" s="546">
        <f>SUM(U5:U16)</f>
        <v>726703</v>
      </c>
    </row>
    <row r="18" spans="1:25" x14ac:dyDescent="0.35">
      <c r="A18" s="43"/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</row>
    <row r="19" spans="1:25" x14ac:dyDescent="0.35">
      <c r="T19" s="144"/>
      <c r="U19" s="144"/>
      <c r="V19" s="144"/>
      <c r="W19" s="144"/>
      <c r="X19" s="144"/>
      <c r="Y19" s="144"/>
    </row>
    <row r="20" spans="1:25" ht="21.5" customHeight="1" x14ac:dyDescent="0.35">
      <c r="A20" s="524" t="s">
        <v>0</v>
      </c>
      <c r="B20" s="547" t="s">
        <v>62</v>
      </c>
      <c r="C20" s="548" t="s">
        <v>65</v>
      </c>
      <c r="D20" s="548" t="s">
        <v>66</v>
      </c>
      <c r="E20" s="548" t="s">
        <v>67</v>
      </c>
      <c r="F20" s="548" t="s">
        <v>68</v>
      </c>
      <c r="G20" s="548" t="s">
        <v>69</v>
      </c>
      <c r="H20" s="548" t="s">
        <v>70</v>
      </c>
      <c r="I20" s="548" t="s">
        <v>71</v>
      </c>
      <c r="J20" s="548" t="s">
        <v>72</v>
      </c>
      <c r="K20" s="548" t="s">
        <v>73</v>
      </c>
      <c r="L20" s="548" t="s">
        <v>74</v>
      </c>
      <c r="M20" s="548" t="s">
        <v>75</v>
      </c>
      <c r="N20" s="548" t="s">
        <v>76</v>
      </c>
      <c r="O20" s="549" t="s">
        <v>2</v>
      </c>
      <c r="P20" s="73"/>
      <c r="T20" s="144"/>
      <c r="U20" s="144"/>
      <c r="V20" s="144"/>
      <c r="W20" s="144"/>
      <c r="X20" s="144"/>
      <c r="Y20" s="144"/>
    </row>
    <row r="21" spans="1:25" x14ac:dyDescent="0.35">
      <c r="A21" s="596">
        <v>2010</v>
      </c>
      <c r="B21" s="526" t="s">
        <v>63</v>
      </c>
      <c r="C21" s="531">
        <v>4625</v>
      </c>
      <c r="D21" s="531">
        <v>6359</v>
      </c>
      <c r="E21" s="531">
        <v>8593</v>
      </c>
      <c r="F21" s="531">
        <v>9412</v>
      </c>
      <c r="G21" s="531">
        <v>9469</v>
      </c>
      <c r="H21" s="531">
        <v>10270</v>
      </c>
      <c r="I21" s="539">
        <v>17009</v>
      </c>
      <c r="J21" s="539">
        <v>26176</v>
      </c>
      <c r="K21" s="539">
        <v>15402</v>
      </c>
      <c r="L21" s="539">
        <v>16786</v>
      </c>
      <c r="M21" s="539">
        <v>6451</v>
      </c>
      <c r="N21" s="539">
        <v>3751</v>
      </c>
      <c r="O21" s="550">
        <f>SUM(C21:N21)</f>
        <v>134303</v>
      </c>
      <c r="P21" s="73"/>
      <c r="T21" s="144"/>
      <c r="U21" s="144"/>
      <c r="V21" s="144"/>
      <c r="W21" s="144"/>
      <c r="X21" s="144"/>
      <c r="Y21" s="144"/>
    </row>
    <row r="22" spans="1:25" x14ac:dyDescent="0.35">
      <c r="A22" s="596"/>
      <c r="B22" s="526" t="s">
        <v>64</v>
      </c>
      <c r="C22" s="531">
        <v>3357</v>
      </c>
      <c r="D22" s="531">
        <v>3208</v>
      </c>
      <c r="E22" s="531">
        <v>1919</v>
      </c>
      <c r="F22" s="531">
        <v>8642</v>
      </c>
      <c r="G22" s="531">
        <v>7427</v>
      </c>
      <c r="H22" s="531">
        <v>7417</v>
      </c>
      <c r="I22" s="531">
        <v>17613</v>
      </c>
      <c r="J22" s="531">
        <v>36884</v>
      </c>
      <c r="K22" s="539">
        <v>11664</v>
      </c>
      <c r="L22" s="539">
        <v>4115</v>
      </c>
      <c r="M22" s="539">
        <v>3347</v>
      </c>
      <c r="N22" s="539">
        <v>4166</v>
      </c>
      <c r="O22" s="550">
        <f t="shared" ref="O22:O34" si="4">SUM(C22:N22)</f>
        <v>109759</v>
      </c>
      <c r="P22" s="73"/>
      <c r="T22" s="144"/>
      <c r="U22" s="144"/>
      <c r="V22" s="144"/>
      <c r="W22" s="144"/>
      <c r="X22" s="144"/>
      <c r="Y22" s="144"/>
    </row>
    <row r="23" spans="1:25" x14ac:dyDescent="0.35">
      <c r="A23" s="596">
        <v>2011</v>
      </c>
      <c r="B23" s="526" t="s">
        <v>63</v>
      </c>
      <c r="C23" s="531">
        <v>4322</v>
      </c>
      <c r="D23" s="531">
        <v>6518</v>
      </c>
      <c r="E23" s="531">
        <v>7076</v>
      </c>
      <c r="F23" s="531">
        <v>9674</v>
      </c>
      <c r="G23" s="531">
        <v>8235</v>
      </c>
      <c r="H23" s="531">
        <v>8583</v>
      </c>
      <c r="I23" s="539">
        <v>17637</v>
      </c>
      <c r="J23" s="539">
        <v>25953</v>
      </c>
      <c r="K23" s="539">
        <v>14111</v>
      </c>
      <c r="L23" s="539">
        <v>15109</v>
      </c>
      <c r="M23" s="539">
        <v>5569</v>
      </c>
      <c r="N23" s="539">
        <v>5065</v>
      </c>
      <c r="O23" s="550">
        <f t="shared" si="4"/>
        <v>127852</v>
      </c>
      <c r="P23" s="73"/>
      <c r="T23" s="144"/>
      <c r="U23" s="144"/>
      <c r="V23" s="144"/>
      <c r="W23" s="144"/>
      <c r="X23" s="144"/>
      <c r="Y23" s="144"/>
    </row>
    <row r="24" spans="1:25" x14ac:dyDescent="0.35">
      <c r="A24" s="596"/>
      <c r="B24" s="526" t="s">
        <v>64</v>
      </c>
      <c r="C24" s="531">
        <v>3044</v>
      </c>
      <c r="D24" s="531">
        <v>2915</v>
      </c>
      <c r="E24" s="531">
        <v>4765</v>
      </c>
      <c r="F24" s="531">
        <v>7468</v>
      </c>
      <c r="G24" s="531">
        <v>5225</v>
      </c>
      <c r="H24" s="531">
        <v>7050</v>
      </c>
      <c r="I24" s="531">
        <v>15160</v>
      </c>
      <c r="J24" s="531">
        <v>24329</v>
      </c>
      <c r="K24" s="539">
        <v>8058</v>
      </c>
      <c r="L24" s="539">
        <v>4065</v>
      </c>
      <c r="M24" s="543">
        <v>0</v>
      </c>
      <c r="N24" s="539">
        <v>1644</v>
      </c>
      <c r="O24" s="550">
        <f t="shared" si="4"/>
        <v>83723</v>
      </c>
      <c r="P24" s="74"/>
      <c r="T24" s="144"/>
      <c r="U24" s="144"/>
      <c r="V24" s="144"/>
      <c r="W24" s="144"/>
      <c r="X24" s="144"/>
      <c r="Y24" s="144"/>
    </row>
    <row r="25" spans="1:25" x14ac:dyDescent="0.35">
      <c r="A25" s="594">
        <v>2012</v>
      </c>
      <c r="B25" s="527" t="s">
        <v>63</v>
      </c>
      <c r="C25" s="532">
        <v>5105</v>
      </c>
      <c r="D25" s="532">
        <v>7704</v>
      </c>
      <c r="E25" s="532">
        <v>8239</v>
      </c>
      <c r="F25" s="532">
        <v>9397</v>
      </c>
      <c r="G25" s="532">
        <v>7529</v>
      </c>
      <c r="H25" s="532">
        <v>8906</v>
      </c>
      <c r="I25" s="540">
        <v>17859</v>
      </c>
      <c r="J25" s="540">
        <v>24544</v>
      </c>
      <c r="K25" s="540">
        <v>14255</v>
      </c>
      <c r="L25" s="540">
        <v>14251</v>
      </c>
      <c r="M25" s="540">
        <v>3834</v>
      </c>
      <c r="N25" s="540">
        <v>3812</v>
      </c>
      <c r="O25" s="550">
        <f t="shared" si="4"/>
        <v>125435</v>
      </c>
      <c r="P25" s="74"/>
      <c r="T25" s="144"/>
      <c r="U25" s="144"/>
      <c r="V25" s="144"/>
      <c r="W25" s="144"/>
      <c r="X25" s="144"/>
      <c r="Y25" s="144"/>
    </row>
    <row r="26" spans="1:25" x14ac:dyDescent="0.35">
      <c r="A26" s="594"/>
      <c r="B26" s="527" t="s">
        <v>64</v>
      </c>
      <c r="C26" s="532">
        <v>3306</v>
      </c>
      <c r="D26" s="532">
        <v>3211</v>
      </c>
      <c r="E26" s="532">
        <v>3952</v>
      </c>
      <c r="F26" s="532">
        <v>6341</v>
      </c>
      <c r="G26" s="532">
        <v>4488</v>
      </c>
      <c r="H26" s="532">
        <v>1379</v>
      </c>
      <c r="I26" s="532">
        <v>13201</v>
      </c>
      <c r="J26" s="532">
        <v>24286</v>
      </c>
      <c r="K26" s="540">
        <v>7815</v>
      </c>
      <c r="L26" s="540">
        <v>3285</v>
      </c>
      <c r="M26" s="544">
        <v>1903</v>
      </c>
      <c r="N26" s="540">
        <v>2304</v>
      </c>
      <c r="O26" s="550">
        <f t="shared" si="4"/>
        <v>75471</v>
      </c>
      <c r="P26" s="74"/>
      <c r="T26" s="144"/>
      <c r="U26" s="144"/>
      <c r="V26" s="144"/>
      <c r="W26" s="144"/>
      <c r="X26" s="144"/>
      <c r="Y26" s="144"/>
    </row>
    <row r="27" spans="1:25" x14ac:dyDescent="0.35">
      <c r="A27" s="594">
        <v>2013</v>
      </c>
      <c r="B27" s="527" t="s">
        <v>63</v>
      </c>
      <c r="C27" s="532">
        <v>3146</v>
      </c>
      <c r="D27" s="532">
        <v>5230</v>
      </c>
      <c r="E27" s="532">
        <v>7000</v>
      </c>
      <c r="F27" s="532">
        <v>7369</v>
      </c>
      <c r="G27" s="532">
        <v>7964</v>
      </c>
      <c r="H27" s="532">
        <v>8622</v>
      </c>
      <c r="I27" s="540">
        <v>16881</v>
      </c>
      <c r="J27" s="540">
        <v>23953</v>
      </c>
      <c r="K27" s="540">
        <v>13535</v>
      </c>
      <c r="L27" s="540">
        <v>13425</v>
      </c>
      <c r="M27" s="540">
        <v>6003</v>
      </c>
      <c r="N27" s="540">
        <v>4137</v>
      </c>
      <c r="O27" s="550">
        <f t="shared" si="4"/>
        <v>117265</v>
      </c>
      <c r="P27" s="74"/>
      <c r="T27" s="144"/>
      <c r="U27" s="144"/>
      <c r="V27" s="144"/>
      <c r="W27" s="144"/>
      <c r="X27" s="144"/>
      <c r="Y27" s="144"/>
    </row>
    <row r="28" spans="1:25" x14ac:dyDescent="0.35">
      <c r="A28" s="594"/>
      <c r="B28" s="527" t="s">
        <v>64</v>
      </c>
      <c r="C28" s="532">
        <v>1316</v>
      </c>
      <c r="D28" s="532">
        <v>1874</v>
      </c>
      <c r="E28" s="532">
        <v>2925</v>
      </c>
      <c r="F28" s="532">
        <v>2869</v>
      </c>
      <c r="G28" s="532">
        <v>2802</v>
      </c>
      <c r="H28" s="532">
        <v>3586</v>
      </c>
      <c r="I28" s="532">
        <v>8536</v>
      </c>
      <c r="J28" s="532">
        <v>17087</v>
      </c>
      <c r="K28" s="540">
        <v>5220</v>
      </c>
      <c r="L28" s="540">
        <v>2429</v>
      </c>
      <c r="M28" s="544">
        <v>1458</v>
      </c>
      <c r="N28" s="540">
        <v>1298</v>
      </c>
      <c r="O28" s="550">
        <f t="shared" si="4"/>
        <v>51400</v>
      </c>
      <c r="P28" s="74"/>
      <c r="T28" s="144"/>
      <c r="U28" s="144"/>
      <c r="V28" s="144"/>
      <c r="W28" s="144"/>
      <c r="X28" s="144"/>
      <c r="Y28" s="144"/>
    </row>
    <row r="29" spans="1:25" x14ac:dyDescent="0.35">
      <c r="A29" s="594">
        <v>2014</v>
      </c>
      <c r="B29" s="527" t="s">
        <v>63</v>
      </c>
      <c r="C29" s="532">
        <v>3288</v>
      </c>
      <c r="D29" s="532">
        <v>6387</v>
      </c>
      <c r="E29" s="532">
        <v>4166</v>
      </c>
      <c r="F29" s="532">
        <v>9288</v>
      </c>
      <c r="G29" s="532">
        <v>7221</v>
      </c>
      <c r="H29" s="532">
        <v>9374</v>
      </c>
      <c r="I29" s="540">
        <v>17791</v>
      </c>
      <c r="J29" s="540">
        <v>24724</v>
      </c>
      <c r="K29" s="540">
        <v>17924</v>
      </c>
      <c r="L29" s="540">
        <v>11807</v>
      </c>
      <c r="M29" s="540">
        <v>4606</v>
      </c>
      <c r="N29" s="540">
        <v>3872</v>
      </c>
      <c r="O29" s="550">
        <f t="shared" si="4"/>
        <v>120448</v>
      </c>
      <c r="P29" s="74"/>
      <c r="T29" s="144"/>
      <c r="U29" s="144"/>
      <c r="V29" s="144"/>
      <c r="W29" s="144"/>
      <c r="X29" s="144"/>
      <c r="Y29" s="144"/>
    </row>
    <row r="30" spans="1:25" x14ac:dyDescent="0.35">
      <c r="A30" s="594"/>
      <c r="B30" s="527" t="s">
        <v>64</v>
      </c>
      <c r="C30" s="532">
        <v>917</v>
      </c>
      <c r="D30" s="532">
        <v>794</v>
      </c>
      <c r="E30" s="532">
        <v>836</v>
      </c>
      <c r="F30" s="534" t="s">
        <v>198</v>
      </c>
      <c r="G30" s="534" t="s">
        <v>198</v>
      </c>
      <c r="H30" s="534" t="s">
        <v>198</v>
      </c>
      <c r="I30" s="534" t="s">
        <v>198</v>
      </c>
      <c r="J30" s="534" t="s">
        <v>198</v>
      </c>
      <c r="K30" s="534" t="s">
        <v>198</v>
      </c>
      <c r="L30" s="534" t="s">
        <v>198</v>
      </c>
      <c r="M30" s="534" t="s">
        <v>198</v>
      </c>
      <c r="N30" s="534" t="s">
        <v>198</v>
      </c>
      <c r="O30" s="550">
        <f t="shared" si="4"/>
        <v>2547</v>
      </c>
      <c r="P30" s="74"/>
      <c r="T30" s="144"/>
      <c r="U30" s="144"/>
      <c r="V30" s="144"/>
      <c r="W30" s="144"/>
      <c r="X30" s="144"/>
      <c r="Y30" s="144"/>
    </row>
    <row r="31" spans="1:25" x14ac:dyDescent="0.35">
      <c r="A31" s="595">
        <v>2015</v>
      </c>
      <c r="B31" s="528" t="s">
        <v>63</v>
      </c>
      <c r="C31" s="533">
        <v>3381</v>
      </c>
      <c r="D31" s="533">
        <v>4059</v>
      </c>
      <c r="E31" s="533">
        <v>6132</v>
      </c>
      <c r="F31" s="533">
        <v>8334</v>
      </c>
      <c r="G31" s="533">
        <v>8252</v>
      </c>
      <c r="H31" s="533">
        <v>9458</v>
      </c>
      <c r="I31" s="541">
        <v>17255</v>
      </c>
      <c r="J31" s="541">
        <v>29080</v>
      </c>
      <c r="K31" s="541">
        <v>16732</v>
      </c>
      <c r="L31" s="541">
        <v>13704</v>
      </c>
      <c r="M31" s="541">
        <v>4704</v>
      </c>
      <c r="N31" s="541">
        <v>4383</v>
      </c>
      <c r="O31" s="550">
        <f t="shared" si="4"/>
        <v>125474</v>
      </c>
      <c r="P31" s="74"/>
      <c r="T31" s="144"/>
      <c r="U31" s="144"/>
      <c r="V31" s="144"/>
      <c r="W31" s="144"/>
      <c r="X31" s="144"/>
      <c r="Y31" s="144"/>
    </row>
    <row r="32" spans="1:25" x14ac:dyDescent="0.35">
      <c r="A32" s="595"/>
      <c r="B32" s="528" t="s">
        <v>64</v>
      </c>
      <c r="C32" s="534" t="s">
        <v>198</v>
      </c>
      <c r="D32" s="534" t="s">
        <v>198</v>
      </c>
      <c r="E32" s="534" t="s">
        <v>198</v>
      </c>
      <c r="F32" s="534" t="s">
        <v>198</v>
      </c>
      <c r="G32" s="534" t="s">
        <v>198</v>
      </c>
      <c r="H32" s="534" t="s">
        <v>198</v>
      </c>
      <c r="I32" s="533">
        <v>22532</v>
      </c>
      <c r="J32" s="533">
        <v>44242</v>
      </c>
      <c r="K32" s="541">
        <v>13477</v>
      </c>
      <c r="L32" s="541">
        <v>5707</v>
      </c>
      <c r="M32" s="541">
        <v>3762</v>
      </c>
      <c r="N32" s="541">
        <v>3504</v>
      </c>
      <c r="O32" s="550">
        <f t="shared" si="4"/>
        <v>93224</v>
      </c>
      <c r="P32" s="74"/>
      <c r="T32" s="144"/>
      <c r="U32" s="144"/>
      <c r="V32" s="144"/>
      <c r="W32" s="144"/>
      <c r="X32" s="144"/>
      <c r="Y32" s="144"/>
    </row>
    <row r="33" spans="1:25" x14ac:dyDescent="0.35">
      <c r="A33" s="595">
        <v>2016</v>
      </c>
      <c r="B33" s="528" t="s">
        <v>63</v>
      </c>
      <c r="C33" s="533">
        <v>4126</v>
      </c>
      <c r="D33" s="533">
        <v>5102</v>
      </c>
      <c r="E33" s="533">
        <v>8845</v>
      </c>
      <c r="F33" s="533">
        <v>7495</v>
      </c>
      <c r="G33" s="533">
        <v>8393</v>
      </c>
      <c r="H33" s="533">
        <v>10873</v>
      </c>
      <c r="I33" s="541">
        <v>18363</v>
      </c>
      <c r="J33" s="541">
        <v>25255</v>
      </c>
      <c r="K33" s="541">
        <v>16160</v>
      </c>
      <c r="L33" s="541">
        <v>14016</v>
      </c>
      <c r="M33" s="541">
        <v>6083</v>
      </c>
      <c r="N33" s="541">
        <v>4705</v>
      </c>
      <c r="O33" s="550">
        <f t="shared" si="4"/>
        <v>129416</v>
      </c>
      <c r="P33" s="74"/>
      <c r="T33" s="144"/>
      <c r="U33" s="144"/>
      <c r="V33" s="144"/>
      <c r="W33" s="144"/>
      <c r="X33" s="144"/>
      <c r="Y33" s="144"/>
    </row>
    <row r="34" spans="1:25" x14ac:dyDescent="0.35">
      <c r="A34" s="595"/>
      <c r="B34" s="528" t="s">
        <v>64</v>
      </c>
      <c r="C34" s="533">
        <v>480</v>
      </c>
      <c r="D34" s="533">
        <v>3055</v>
      </c>
      <c r="E34" s="533">
        <v>5741</v>
      </c>
      <c r="F34" s="533">
        <v>4123</v>
      </c>
      <c r="G34" s="533">
        <v>4035</v>
      </c>
      <c r="H34" s="533">
        <v>7601</v>
      </c>
      <c r="I34" s="533">
        <v>17394</v>
      </c>
      <c r="J34" s="533">
        <v>24295</v>
      </c>
      <c r="K34" s="541">
        <v>12791</v>
      </c>
      <c r="L34" s="541">
        <v>8185</v>
      </c>
      <c r="M34" s="541">
        <v>3280</v>
      </c>
      <c r="N34" s="541">
        <v>4374</v>
      </c>
      <c r="O34" s="550">
        <f t="shared" si="4"/>
        <v>95354</v>
      </c>
      <c r="P34" s="74"/>
      <c r="T34" s="144"/>
      <c r="U34" s="144"/>
      <c r="V34" s="144"/>
      <c r="W34" s="144"/>
      <c r="X34" s="144"/>
      <c r="Y34" s="144"/>
    </row>
    <row r="35" spans="1:25" x14ac:dyDescent="0.35">
      <c r="A35" s="595">
        <v>2017</v>
      </c>
      <c r="B35" s="528" t="s">
        <v>63</v>
      </c>
      <c r="C35" s="535">
        <v>3903</v>
      </c>
      <c r="D35" s="535">
        <v>5328</v>
      </c>
      <c r="E35" s="535">
        <v>7152</v>
      </c>
      <c r="F35" s="535">
        <v>10483</v>
      </c>
      <c r="G35" s="535">
        <v>10066</v>
      </c>
      <c r="H35" s="535">
        <v>10716</v>
      </c>
      <c r="I35" s="542">
        <v>20306</v>
      </c>
      <c r="J35" s="542">
        <v>26756</v>
      </c>
      <c r="K35" s="542">
        <v>17422</v>
      </c>
      <c r="L35" s="542">
        <v>17589</v>
      </c>
      <c r="M35" s="542">
        <v>5942</v>
      </c>
      <c r="N35" s="542">
        <v>4866</v>
      </c>
      <c r="O35" s="550">
        <f>SUM(C35:N35)</f>
        <v>140529</v>
      </c>
      <c r="P35" s="74"/>
      <c r="Q35" s="74"/>
      <c r="R35" s="74"/>
      <c r="T35" s="144"/>
      <c r="U35" s="144"/>
      <c r="V35" s="144"/>
      <c r="W35" s="144"/>
      <c r="X35" s="144"/>
      <c r="Y35" s="144"/>
    </row>
    <row r="36" spans="1:25" x14ac:dyDescent="0.35">
      <c r="A36" s="595"/>
      <c r="B36" s="528" t="s">
        <v>64</v>
      </c>
      <c r="C36" s="535">
        <v>3227</v>
      </c>
      <c r="D36" s="535">
        <v>3260</v>
      </c>
      <c r="E36" s="535">
        <v>127</v>
      </c>
      <c r="F36" s="535">
        <v>11023</v>
      </c>
      <c r="G36" s="535">
        <v>7168</v>
      </c>
      <c r="H36" s="535">
        <v>9329</v>
      </c>
      <c r="I36" s="535">
        <v>22556</v>
      </c>
      <c r="J36" s="535">
        <v>36831</v>
      </c>
      <c r="K36" s="542">
        <v>13903</v>
      </c>
      <c r="L36" s="542">
        <v>11562</v>
      </c>
      <c r="M36" s="542">
        <v>3991</v>
      </c>
      <c r="N36" s="542">
        <v>2468</v>
      </c>
      <c r="O36" s="550">
        <f>SUM(C36:N36)</f>
        <v>125445</v>
      </c>
      <c r="P36" s="74"/>
      <c r="Q36" s="74"/>
      <c r="R36" s="74"/>
      <c r="T36" s="144"/>
      <c r="U36" s="144"/>
      <c r="V36" s="144"/>
      <c r="W36" s="144"/>
      <c r="X36" s="144"/>
      <c r="Y36" s="144"/>
    </row>
    <row r="37" spans="1:25" s="144" customFormat="1" x14ac:dyDescent="0.35">
      <c r="A37" s="595">
        <v>2018</v>
      </c>
      <c r="B37" s="528" t="s">
        <v>63</v>
      </c>
      <c r="C37" s="535">
        <v>0</v>
      </c>
      <c r="D37" s="535">
        <v>5337</v>
      </c>
      <c r="E37" s="535">
        <v>0</v>
      </c>
      <c r="F37" s="535">
        <v>8669</v>
      </c>
      <c r="G37" s="535">
        <v>10557</v>
      </c>
      <c r="H37" s="535">
        <v>11411</v>
      </c>
      <c r="I37" s="535">
        <v>20292</v>
      </c>
      <c r="J37" s="535">
        <v>26524</v>
      </c>
      <c r="K37" s="542">
        <v>16809</v>
      </c>
      <c r="L37" s="542">
        <v>17534</v>
      </c>
      <c r="M37" s="542">
        <v>7302</v>
      </c>
      <c r="N37" s="542">
        <v>5517</v>
      </c>
      <c r="O37" s="550">
        <f>SUM(C37:N37)</f>
        <v>129952</v>
      </c>
      <c r="P37" s="74"/>
      <c r="Q37" s="74"/>
      <c r="R37" s="74"/>
    </row>
    <row r="38" spans="1:25" s="144" customFormat="1" x14ac:dyDescent="0.35">
      <c r="A38" s="597"/>
      <c r="B38" s="551" t="s">
        <v>64</v>
      </c>
      <c r="C38" s="552">
        <v>1993</v>
      </c>
      <c r="D38" s="552">
        <v>2955</v>
      </c>
      <c r="E38" s="552">
        <v>4505</v>
      </c>
      <c r="F38" s="552">
        <v>5806</v>
      </c>
      <c r="G38" s="552">
        <v>6988</v>
      </c>
      <c r="H38" s="552">
        <v>6662</v>
      </c>
      <c r="I38" s="552">
        <v>15063</v>
      </c>
      <c r="J38" s="552">
        <v>25029</v>
      </c>
      <c r="K38" s="553">
        <v>10971</v>
      </c>
      <c r="L38" s="553">
        <v>6682</v>
      </c>
      <c r="M38" s="553">
        <v>1157</v>
      </c>
      <c r="N38" s="553">
        <v>1969</v>
      </c>
      <c r="O38" s="546">
        <f>SUM(C38:N38)</f>
        <v>89780</v>
      </c>
      <c r="P38" s="74"/>
      <c r="Q38" s="74"/>
      <c r="R38" s="74"/>
    </row>
    <row r="39" spans="1:25" x14ac:dyDescent="0.35">
      <c r="A39" s="1" t="s">
        <v>199</v>
      </c>
      <c r="P39" s="72"/>
      <c r="Q39" s="72"/>
      <c r="R39" s="72"/>
      <c r="T39" s="144"/>
      <c r="U39" s="144"/>
      <c r="V39" s="144"/>
      <c r="W39" s="144"/>
      <c r="X39" s="144"/>
    </row>
    <row r="40" spans="1:25" s="144" customFormat="1" x14ac:dyDescent="0.35">
      <c r="A40" s="1"/>
      <c r="P40" s="72"/>
      <c r="Q40" s="72"/>
      <c r="R40" s="72"/>
    </row>
  </sheetData>
  <mergeCells count="19">
    <mergeCell ref="A37:A38"/>
    <mergeCell ref="T3:U3"/>
    <mergeCell ref="B3:C3"/>
    <mergeCell ref="D3:E3"/>
    <mergeCell ref="F3:G3"/>
    <mergeCell ref="H3:I3"/>
    <mergeCell ref="J3:K3"/>
    <mergeCell ref="L3:M3"/>
    <mergeCell ref="N3:O3"/>
    <mergeCell ref="R3:S3"/>
    <mergeCell ref="A35:A36"/>
    <mergeCell ref="P3:Q3"/>
    <mergeCell ref="A33:A34"/>
    <mergeCell ref="A29:A30"/>
    <mergeCell ref="A31:A32"/>
    <mergeCell ref="A21:A22"/>
    <mergeCell ref="A23:A24"/>
    <mergeCell ref="A25:A26"/>
    <mergeCell ref="A27:A28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94"/>
  <sheetViews>
    <sheetView topLeftCell="A67" zoomScaleNormal="100" workbookViewId="0">
      <selection activeCell="J80" sqref="J80"/>
    </sheetView>
  </sheetViews>
  <sheetFormatPr defaultRowHeight="12.5" x14ac:dyDescent="0.25"/>
  <cols>
    <col min="1" max="1" width="5.1796875" style="45" customWidth="1"/>
    <col min="2" max="4" width="8.81640625" style="45"/>
    <col min="5" max="5" width="10.1796875" style="45" customWidth="1"/>
    <col min="6" max="6" width="10.453125" style="45" customWidth="1"/>
    <col min="7" max="7" width="9.453125" style="45" customWidth="1"/>
    <col min="8" max="8" width="8.81640625" style="45"/>
    <col min="9" max="9" width="8.81640625" style="113"/>
    <col min="10" max="14" width="9.1796875" style="113" customWidth="1"/>
    <col min="15" max="16" width="9.1796875" style="45" customWidth="1"/>
    <col min="17" max="20" width="8.81640625" style="45"/>
    <col min="21" max="21" width="8.81640625" style="45" customWidth="1"/>
    <col min="22" max="216" width="8.81640625" style="45"/>
    <col min="217" max="217" width="5.1796875" style="45" customWidth="1"/>
    <col min="218" max="220" width="8.81640625" style="45"/>
    <col min="221" max="221" width="10.1796875" style="45" customWidth="1"/>
    <col min="222" max="222" width="10.453125" style="45" customWidth="1"/>
    <col min="223" max="223" width="9.453125" style="45" customWidth="1"/>
    <col min="224" max="472" width="8.81640625" style="45"/>
    <col min="473" max="473" width="5.1796875" style="45" customWidth="1"/>
    <col min="474" max="476" width="8.81640625" style="45"/>
    <col min="477" max="477" width="10.1796875" style="45" customWidth="1"/>
    <col min="478" max="478" width="10.453125" style="45" customWidth="1"/>
    <col min="479" max="479" width="9.453125" style="45" customWidth="1"/>
    <col min="480" max="728" width="8.81640625" style="45"/>
    <col min="729" max="729" width="5.1796875" style="45" customWidth="1"/>
    <col min="730" max="732" width="8.81640625" style="45"/>
    <col min="733" max="733" width="10.1796875" style="45" customWidth="1"/>
    <col min="734" max="734" width="10.453125" style="45" customWidth="1"/>
    <col min="735" max="735" width="9.453125" style="45" customWidth="1"/>
    <col min="736" max="984" width="8.81640625" style="45"/>
    <col min="985" max="985" width="5.1796875" style="45" customWidth="1"/>
    <col min="986" max="988" width="8.81640625" style="45"/>
    <col min="989" max="989" width="10.1796875" style="45" customWidth="1"/>
    <col min="990" max="990" width="10.453125" style="45" customWidth="1"/>
    <col min="991" max="991" width="9.453125" style="45" customWidth="1"/>
    <col min="992" max="1240" width="8.81640625" style="45"/>
    <col min="1241" max="1241" width="5.1796875" style="45" customWidth="1"/>
    <col min="1242" max="1244" width="8.81640625" style="45"/>
    <col min="1245" max="1245" width="10.1796875" style="45" customWidth="1"/>
    <col min="1246" max="1246" width="10.453125" style="45" customWidth="1"/>
    <col min="1247" max="1247" width="9.453125" style="45" customWidth="1"/>
    <col min="1248" max="1496" width="8.81640625" style="45"/>
    <col min="1497" max="1497" width="5.1796875" style="45" customWidth="1"/>
    <col min="1498" max="1500" width="8.81640625" style="45"/>
    <col min="1501" max="1501" width="10.1796875" style="45" customWidth="1"/>
    <col min="1502" max="1502" width="10.453125" style="45" customWidth="1"/>
    <col min="1503" max="1503" width="9.453125" style="45" customWidth="1"/>
    <col min="1504" max="1752" width="8.81640625" style="45"/>
    <col min="1753" max="1753" width="5.1796875" style="45" customWidth="1"/>
    <col min="1754" max="1756" width="8.81640625" style="45"/>
    <col min="1757" max="1757" width="10.1796875" style="45" customWidth="1"/>
    <col min="1758" max="1758" width="10.453125" style="45" customWidth="1"/>
    <col min="1759" max="1759" width="9.453125" style="45" customWidth="1"/>
    <col min="1760" max="2008" width="8.81640625" style="45"/>
    <col min="2009" max="2009" width="5.1796875" style="45" customWidth="1"/>
    <col min="2010" max="2012" width="8.81640625" style="45"/>
    <col min="2013" max="2013" width="10.1796875" style="45" customWidth="1"/>
    <col min="2014" max="2014" width="10.453125" style="45" customWidth="1"/>
    <col min="2015" max="2015" width="9.453125" style="45" customWidth="1"/>
    <col min="2016" max="2264" width="8.81640625" style="45"/>
    <col min="2265" max="2265" width="5.1796875" style="45" customWidth="1"/>
    <col min="2266" max="2268" width="8.81640625" style="45"/>
    <col min="2269" max="2269" width="10.1796875" style="45" customWidth="1"/>
    <col min="2270" max="2270" width="10.453125" style="45" customWidth="1"/>
    <col min="2271" max="2271" width="9.453125" style="45" customWidth="1"/>
    <col min="2272" max="2520" width="8.81640625" style="45"/>
    <col min="2521" max="2521" width="5.1796875" style="45" customWidth="1"/>
    <col min="2522" max="2524" width="8.81640625" style="45"/>
    <col min="2525" max="2525" width="10.1796875" style="45" customWidth="1"/>
    <col min="2526" max="2526" width="10.453125" style="45" customWidth="1"/>
    <col min="2527" max="2527" width="9.453125" style="45" customWidth="1"/>
    <col min="2528" max="2776" width="8.81640625" style="45"/>
    <col min="2777" max="2777" width="5.1796875" style="45" customWidth="1"/>
    <col min="2778" max="2780" width="8.81640625" style="45"/>
    <col min="2781" max="2781" width="10.1796875" style="45" customWidth="1"/>
    <col min="2782" max="2782" width="10.453125" style="45" customWidth="1"/>
    <col min="2783" max="2783" width="9.453125" style="45" customWidth="1"/>
    <col min="2784" max="3032" width="8.81640625" style="45"/>
    <col min="3033" max="3033" width="5.1796875" style="45" customWidth="1"/>
    <col min="3034" max="3036" width="8.81640625" style="45"/>
    <col min="3037" max="3037" width="10.1796875" style="45" customWidth="1"/>
    <col min="3038" max="3038" width="10.453125" style="45" customWidth="1"/>
    <col min="3039" max="3039" width="9.453125" style="45" customWidth="1"/>
    <col min="3040" max="3288" width="8.81640625" style="45"/>
    <col min="3289" max="3289" width="5.1796875" style="45" customWidth="1"/>
    <col min="3290" max="3292" width="8.81640625" style="45"/>
    <col min="3293" max="3293" width="10.1796875" style="45" customWidth="1"/>
    <col min="3294" max="3294" width="10.453125" style="45" customWidth="1"/>
    <col min="3295" max="3295" width="9.453125" style="45" customWidth="1"/>
    <col min="3296" max="3544" width="8.81640625" style="45"/>
    <col min="3545" max="3545" width="5.1796875" style="45" customWidth="1"/>
    <col min="3546" max="3548" width="8.81640625" style="45"/>
    <col min="3549" max="3549" width="10.1796875" style="45" customWidth="1"/>
    <col min="3550" max="3550" width="10.453125" style="45" customWidth="1"/>
    <col min="3551" max="3551" width="9.453125" style="45" customWidth="1"/>
    <col min="3552" max="3800" width="8.81640625" style="45"/>
    <col min="3801" max="3801" width="5.1796875" style="45" customWidth="1"/>
    <col min="3802" max="3804" width="8.81640625" style="45"/>
    <col min="3805" max="3805" width="10.1796875" style="45" customWidth="1"/>
    <col min="3806" max="3806" width="10.453125" style="45" customWidth="1"/>
    <col min="3807" max="3807" width="9.453125" style="45" customWidth="1"/>
    <col min="3808" max="4056" width="8.81640625" style="45"/>
    <col min="4057" max="4057" width="5.1796875" style="45" customWidth="1"/>
    <col min="4058" max="4060" width="8.81640625" style="45"/>
    <col min="4061" max="4061" width="10.1796875" style="45" customWidth="1"/>
    <col min="4062" max="4062" width="10.453125" style="45" customWidth="1"/>
    <col min="4063" max="4063" width="9.453125" style="45" customWidth="1"/>
    <col min="4064" max="4312" width="8.81640625" style="45"/>
    <col min="4313" max="4313" width="5.1796875" style="45" customWidth="1"/>
    <col min="4314" max="4316" width="8.81640625" style="45"/>
    <col min="4317" max="4317" width="10.1796875" style="45" customWidth="1"/>
    <col min="4318" max="4318" width="10.453125" style="45" customWidth="1"/>
    <col min="4319" max="4319" width="9.453125" style="45" customWidth="1"/>
    <col min="4320" max="4568" width="8.81640625" style="45"/>
    <col min="4569" max="4569" width="5.1796875" style="45" customWidth="1"/>
    <col min="4570" max="4572" width="8.81640625" style="45"/>
    <col min="4573" max="4573" width="10.1796875" style="45" customWidth="1"/>
    <col min="4574" max="4574" width="10.453125" style="45" customWidth="1"/>
    <col min="4575" max="4575" width="9.453125" style="45" customWidth="1"/>
    <col min="4576" max="4824" width="8.81640625" style="45"/>
    <col min="4825" max="4825" width="5.1796875" style="45" customWidth="1"/>
    <col min="4826" max="4828" width="8.81640625" style="45"/>
    <col min="4829" max="4829" width="10.1796875" style="45" customWidth="1"/>
    <col min="4830" max="4830" width="10.453125" style="45" customWidth="1"/>
    <col min="4831" max="4831" width="9.453125" style="45" customWidth="1"/>
    <col min="4832" max="5080" width="8.81640625" style="45"/>
    <col min="5081" max="5081" width="5.1796875" style="45" customWidth="1"/>
    <col min="5082" max="5084" width="8.81640625" style="45"/>
    <col min="5085" max="5085" width="10.1796875" style="45" customWidth="1"/>
    <col min="5086" max="5086" width="10.453125" style="45" customWidth="1"/>
    <col min="5087" max="5087" width="9.453125" style="45" customWidth="1"/>
    <col min="5088" max="5336" width="8.81640625" style="45"/>
    <col min="5337" max="5337" width="5.1796875" style="45" customWidth="1"/>
    <col min="5338" max="5340" width="8.81640625" style="45"/>
    <col min="5341" max="5341" width="10.1796875" style="45" customWidth="1"/>
    <col min="5342" max="5342" width="10.453125" style="45" customWidth="1"/>
    <col min="5343" max="5343" width="9.453125" style="45" customWidth="1"/>
    <col min="5344" max="5592" width="8.81640625" style="45"/>
    <col min="5593" max="5593" width="5.1796875" style="45" customWidth="1"/>
    <col min="5594" max="5596" width="8.81640625" style="45"/>
    <col min="5597" max="5597" width="10.1796875" style="45" customWidth="1"/>
    <col min="5598" max="5598" width="10.453125" style="45" customWidth="1"/>
    <col min="5599" max="5599" width="9.453125" style="45" customWidth="1"/>
    <col min="5600" max="5848" width="8.81640625" style="45"/>
    <col min="5849" max="5849" width="5.1796875" style="45" customWidth="1"/>
    <col min="5850" max="5852" width="8.81640625" style="45"/>
    <col min="5853" max="5853" width="10.1796875" style="45" customWidth="1"/>
    <col min="5854" max="5854" width="10.453125" style="45" customWidth="1"/>
    <col min="5855" max="5855" width="9.453125" style="45" customWidth="1"/>
    <col min="5856" max="6104" width="8.81640625" style="45"/>
    <col min="6105" max="6105" width="5.1796875" style="45" customWidth="1"/>
    <col min="6106" max="6108" width="8.81640625" style="45"/>
    <col min="6109" max="6109" width="10.1796875" style="45" customWidth="1"/>
    <col min="6110" max="6110" width="10.453125" style="45" customWidth="1"/>
    <col min="6111" max="6111" width="9.453125" style="45" customWidth="1"/>
    <col min="6112" max="6360" width="8.81640625" style="45"/>
    <col min="6361" max="6361" width="5.1796875" style="45" customWidth="1"/>
    <col min="6362" max="6364" width="8.81640625" style="45"/>
    <col min="6365" max="6365" width="10.1796875" style="45" customWidth="1"/>
    <col min="6366" max="6366" width="10.453125" style="45" customWidth="1"/>
    <col min="6367" max="6367" width="9.453125" style="45" customWidth="1"/>
    <col min="6368" max="6616" width="8.81640625" style="45"/>
    <col min="6617" max="6617" width="5.1796875" style="45" customWidth="1"/>
    <col min="6618" max="6620" width="8.81640625" style="45"/>
    <col min="6621" max="6621" width="10.1796875" style="45" customWidth="1"/>
    <col min="6622" max="6622" width="10.453125" style="45" customWidth="1"/>
    <col min="6623" max="6623" width="9.453125" style="45" customWidth="1"/>
    <col min="6624" max="6872" width="8.81640625" style="45"/>
    <col min="6873" max="6873" width="5.1796875" style="45" customWidth="1"/>
    <col min="6874" max="6876" width="8.81640625" style="45"/>
    <col min="6877" max="6877" width="10.1796875" style="45" customWidth="1"/>
    <col min="6878" max="6878" width="10.453125" style="45" customWidth="1"/>
    <col min="6879" max="6879" width="9.453125" style="45" customWidth="1"/>
    <col min="6880" max="7128" width="8.81640625" style="45"/>
    <col min="7129" max="7129" width="5.1796875" style="45" customWidth="1"/>
    <col min="7130" max="7132" width="8.81640625" style="45"/>
    <col min="7133" max="7133" width="10.1796875" style="45" customWidth="1"/>
    <col min="7134" max="7134" width="10.453125" style="45" customWidth="1"/>
    <col min="7135" max="7135" width="9.453125" style="45" customWidth="1"/>
    <col min="7136" max="7384" width="8.81640625" style="45"/>
    <col min="7385" max="7385" width="5.1796875" style="45" customWidth="1"/>
    <col min="7386" max="7388" width="8.81640625" style="45"/>
    <col min="7389" max="7389" width="10.1796875" style="45" customWidth="1"/>
    <col min="7390" max="7390" width="10.453125" style="45" customWidth="1"/>
    <col min="7391" max="7391" width="9.453125" style="45" customWidth="1"/>
    <col min="7392" max="7640" width="8.81640625" style="45"/>
    <col min="7641" max="7641" width="5.1796875" style="45" customWidth="1"/>
    <col min="7642" max="7644" width="8.81640625" style="45"/>
    <col min="7645" max="7645" width="10.1796875" style="45" customWidth="1"/>
    <col min="7646" max="7646" width="10.453125" style="45" customWidth="1"/>
    <col min="7647" max="7647" width="9.453125" style="45" customWidth="1"/>
    <col min="7648" max="7896" width="8.81640625" style="45"/>
    <col min="7897" max="7897" width="5.1796875" style="45" customWidth="1"/>
    <col min="7898" max="7900" width="8.81640625" style="45"/>
    <col min="7901" max="7901" width="10.1796875" style="45" customWidth="1"/>
    <col min="7902" max="7902" width="10.453125" style="45" customWidth="1"/>
    <col min="7903" max="7903" width="9.453125" style="45" customWidth="1"/>
    <col min="7904" max="8152" width="8.81640625" style="45"/>
    <col min="8153" max="8153" width="5.1796875" style="45" customWidth="1"/>
    <col min="8154" max="8156" width="8.81640625" style="45"/>
    <col min="8157" max="8157" width="10.1796875" style="45" customWidth="1"/>
    <col min="8158" max="8158" width="10.453125" style="45" customWidth="1"/>
    <col min="8159" max="8159" width="9.453125" style="45" customWidth="1"/>
    <col min="8160" max="8408" width="8.81640625" style="45"/>
    <col min="8409" max="8409" width="5.1796875" style="45" customWidth="1"/>
    <col min="8410" max="8412" width="8.81640625" style="45"/>
    <col min="8413" max="8413" width="10.1796875" style="45" customWidth="1"/>
    <col min="8414" max="8414" width="10.453125" style="45" customWidth="1"/>
    <col min="8415" max="8415" width="9.453125" style="45" customWidth="1"/>
    <col min="8416" max="8664" width="8.81640625" style="45"/>
    <col min="8665" max="8665" width="5.1796875" style="45" customWidth="1"/>
    <col min="8666" max="8668" width="8.81640625" style="45"/>
    <col min="8669" max="8669" width="10.1796875" style="45" customWidth="1"/>
    <col min="8670" max="8670" width="10.453125" style="45" customWidth="1"/>
    <col min="8671" max="8671" width="9.453125" style="45" customWidth="1"/>
    <col min="8672" max="8920" width="8.81640625" style="45"/>
    <col min="8921" max="8921" width="5.1796875" style="45" customWidth="1"/>
    <col min="8922" max="8924" width="8.81640625" style="45"/>
    <col min="8925" max="8925" width="10.1796875" style="45" customWidth="1"/>
    <col min="8926" max="8926" width="10.453125" style="45" customWidth="1"/>
    <col min="8927" max="8927" width="9.453125" style="45" customWidth="1"/>
    <col min="8928" max="9176" width="8.81640625" style="45"/>
    <col min="9177" max="9177" width="5.1796875" style="45" customWidth="1"/>
    <col min="9178" max="9180" width="8.81640625" style="45"/>
    <col min="9181" max="9181" width="10.1796875" style="45" customWidth="1"/>
    <col min="9182" max="9182" width="10.453125" style="45" customWidth="1"/>
    <col min="9183" max="9183" width="9.453125" style="45" customWidth="1"/>
    <col min="9184" max="9432" width="8.81640625" style="45"/>
    <col min="9433" max="9433" width="5.1796875" style="45" customWidth="1"/>
    <col min="9434" max="9436" width="8.81640625" style="45"/>
    <col min="9437" max="9437" width="10.1796875" style="45" customWidth="1"/>
    <col min="9438" max="9438" width="10.453125" style="45" customWidth="1"/>
    <col min="9439" max="9439" width="9.453125" style="45" customWidth="1"/>
    <col min="9440" max="9688" width="8.81640625" style="45"/>
    <col min="9689" max="9689" width="5.1796875" style="45" customWidth="1"/>
    <col min="9690" max="9692" width="8.81640625" style="45"/>
    <col min="9693" max="9693" width="10.1796875" style="45" customWidth="1"/>
    <col min="9694" max="9694" width="10.453125" style="45" customWidth="1"/>
    <col min="9695" max="9695" width="9.453125" style="45" customWidth="1"/>
    <col min="9696" max="9944" width="8.81640625" style="45"/>
    <col min="9945" max="9945" width="5.1796875" style="45" customWidth="1"/>
    <col min="9946" max="9948" width="8.81640625" style="45"/>
    <col min="9949" max="9949" width="10.1796875" style="45" customWidth="1"/>
    <col min="9950" max="9950" width="10.453125" style="45" customWidth="1"/>
    <col min="9951" max="9951" width="9.453125" style="45" customWidth="1"/>
    <col min="9952" max="10200" width="8.81640625" style="45"/>
    <col min="10201" max="10201" width="5.1796875" style="45" customWidth="1"/>
    <col min="10202" max="10204" width="8.81640625" style="45"/>
    <col min="10205" max="10205" width="10.1796875" style="45" customWidth="1"/>
    <col min="10206" max="10206" width="10.453125" style="45" customWidth="1"/>
    <col min="10207" max="10207" width="9.453125" style="45" customWidth="1"/>
    <col min="10208" max="10456" width="8.81640625" style="45"/>
    <col min="10457" max="10457" width="5.1796875" style="45" customWidth="1"/>
    <col min="10458" max="10460" width="8.81640625" style="45"/>
    <col min="10461" max="10461" width="10.1796875" style="45" customWidth="1"/>
    <col min="10462" max="10462" width="10.453125" style="45" customWidth="1"/>
    <col min="10463" max="10463" width="9.453125" style="45" customWidth="1"/>
    <col min="10464" max="10712" width="8.81640625" style="45"/>
    <col min="10713" max="10713" width="5.1796875" style="45" customWidth="1"/>
    <col min="10714" max="10716" width="8.81640625" style="45"/>
    <col min="10717" max="10717" width="10.1796875" style="45" customWidth="1"/>
    <col min="10718" max="10718" width="10.453125" style="45" customWidth="1"/>
    <col min="10719" max="10719" width="9.453125" style="45" customWidth="1"/>
    <col min="10720" max="10968" width="8.81640625" style="45"/>
    <col min="10969" max="10969" width="5.1796875" style="45" customWidth="1"/>
    <col min="10970" max="10972" width="8.81640625" style="45"/>
    <col min="10973" max="10973" width="10.1796875" style="45" customWidth="1"/>
    <col min="10974" max="10974" width="10.453125" style="45" customWidth="1"/>
    <col min="10975" max="10975" width="9.453125" style="45" customWidth="1"/>
    <col min="10976" max="11224" width="8.81640625" style="45"/>
    <col min="11225" max="11225" width="5.1796875" style="45" customWidth="1"/>
    <col min="11226" max="11228" width="8.81640625" style="45"/>
    <col min="11229" max="11229" width="10.1796875" style="45" customWidth="1"/>
    <col min="11230" max="11230" width="10.453125" style="45" customWidth="1"/>
    <col min="11231" max="11231" width="9.453125" style="45" customWidth="1"/>
    <col min="11232" max="11480" width="8.81640625" style="45"/>
    <col min="11481" max="11481" width="5.1796875" style="45" customWidth="1"/>
    <col min="11482" max="11484" width="8.81640625" style="45"/>
    <col min="11485" max="11485" width="10.1796875" style="45" customWidth="1"/>
    <col min="11486" max="11486" width="10.453125" style="45" customWidth="1"/>
    <col min="11487" max="11487" width="9.453125" style="45" customWidth="1"/>
    <col min="11488" max="11736" width="8.81640625" style="45"/>
    <col min="11737" max="11737" width="5.1796875" style="45" customWidth="1"/>
    <col min="11738" max="11740" width="8.81640625" style="45"/>
    <col min="11741" max="11741" width="10.1796875" style="45" customWidth="1"/>
    <col min="11742" max="11742" width="10.453125" style="45" customWidth="1"/>
    <col min="11743" max="11743" width="9.453125" style="45" customWidth="1"/>
    <col min="11744" max="11992" width="8.81640625" style="45"/>
    <col min="11993" max="11993" width="5.1796875" style="45" customWidth="1"/>
    <col min="11994" max="11996" width="8.81640625" style="45"/>
    <col min="11997" max="11997" width="10.1796875" style="45" customWidth="1"/>
    <col min="11998" max="11998" width="10.453125" style="45" customWidth="1"/>
    <col min="11999" max="11999" width="9.453125" style="45" customWidth="1"/>
    <col min="12000" max="12248" width="8.81640625" style="45"/>
    <col min="12249" max="12249" width="5.1796875" style="45" customWidth="1"/>
    <col min="12250" max="12252" width="8.81640625" style="45"/>
    <col min="12253" max="12253" width="10.1796875" style="45" customWidth="1"/>
    <col min="12254" max="12254" width="10.453125" style="45" customWidth="1"/>
    <col min="12255" max="12255" width="9.453125" style="45" customWidth="1"/>
    <col min="12256" max="12504" width="8.81640625" style="45"/>
    <col min="12505" max="12505" width="5.1796875" style="45" customWidth="1"/>
    <col min="12506" max="12508" width="8.81640625" style="45"/>
    <col min="12509" max="12509" width="10.1796875" style="45" customWidth="1"/>
    <col min="12510" max="12510" width="10.453125" style="45" customWidth="1"/>
    <col min="12511" max="12511" width="9.453125" style="45" customWidth="1"/>
    <col min="12512" max="12760" width="8.81640625" style="45"/>
    <col min="12761" max="12761" width="5.1796875" style="45" customWidth="1"/>
    <col min="12762" max="12764" width="8.81640625" style="45"/>
    <col min="12765" max="12765" width="10.1796875" style="45" customWidth="1"/>
    <col min="12766" max="12766" width="10.453125" style="45" customWidth="1"/>
    <col min="12767" max="12767" width="9.453125" style="45" customWidth="1"/>
    <col min="12768" max="13016" width="8.81640625" style="45"/>
    <col min="13017" max="13017" width="5.1796875" style="45" customWidth="1"/>
    <col min="13018" max="13020" width="8.81640625" style="45"/>
    <col min="13021" max="13021" width="10.1796875" style="45" customWidth="1"/>
    <col min="13022" max="13022" width="10.453125" style="45" customWidth="1"/>
    <col min="13023" max="13023" width="9.453125" style="45" customWidth="1"/>
    <col min="13024" max="13272" width="8.81640625" style="45"/>
    <col min="13273" max="13273" width="5.1796875" style="45" customWidth="1"/>
    <col min="13274" max="13276" width="8.81640625" style="45"/>
    <col min="13277" max="13277" width="10.1796875" style="45" customWidth="1"/>
    <col min="13278" max="13278" width="10.453125" style="45" customWidth="1"/>
    <col min="13279" max="13279" width="9.453125" style="45" customWidth="1"/>
    <col min="13280" max="13528" width="8.81640625" style="45"/>
    <col min="13529" max="13529" width="5.1796875" style="45" customWidth="1"/>
    <col min="13530" max="13532" width="8.81640625" style="45"/>
    <col min="13533" max="13533" width="10.1796875" style="45" customWidth="1"/>
    <col min="13534" max="13534" width="10.453125" style="45" customWidth="1"/>
    <col min="13535" max="13535" width="9.453125" style="45" customWidth="1"/>
    <col min="13536" max="13784" width="8.81640625" style="45"/>
    <col min="13785" max="13785" width="5.1796875" style="45" customWidth="1"/>
    <col min="13786" max="13788" width="8.81640625" style="45"/>
    <col min="13789" max="13789" width="10.1796875" style="45" customWidth="1"/>
    <col min="13790" max="13790" width="10.453125" style="45" customWidth="1"/>
    <col min="13791" max="13791" width="9.453125" style="45" customWidth="1"/>
    <col min="13792" max="14040" width="8.81640625" style="45"/>
    <col min="14041" max="14041" width="5.1796875" style="45" customWidth="1"/>
    <col min="14042" max="14044" width="8.81640625" style="45"/>
    <col min="14045" max="14045" width="10.1796875" style="45" customWidth="1"/>
    <col min="14046" max="14046" width="10.453125" style="45" customWidth="1"/>
    <col min="14047" max="14047" width="9.453125" style="45" customWidth="1"/>
    <col min="14048" max="14296" width="8.81640625" style="45"/>
    <col min="14297" max="14297" width="5.1796875" style="45" customWidth="1"/>
    <col min="14298" max="14300" width="8.81640625" style="45"/>
    <col min="14301" max="14301" width="10.1796875" style="45" customWidth="1"/>
    <col min="14302" max="14302" width="10.453125" style="45" customWidth="1"/>
    <col min="14303" max="14303" width="9.453125" style="45" customWidth="1"/>
    <col min="14304" max="14552" width="8.81640625" style="45"/>
    <col min="14553" max="14553" width="5.1796875" style="45" customWidth="1"/>
    <col min="14554" max="14556" width="8.81640625" style="45"/>
    <col min="14557" max="14557" width="10.1796875" style="45" customWidth="1"/>
    <col min="14558" max="14558" width="10.453125" style="45" customWidth="1"/>
    <col min="14559" max="14559" width="9.453125" style="45" customWidth="1"/>
    <col min="14560" max="14808" width="8.81640625" style="45"/>
    <col min="14809" max="14809" width="5.1796875" style="45" customWidth="1"/>
    <col min="14810" max="14812" width="8.81640625" style="45"/>
    <col min="14813" max="14813" width="10.1796875" style="45" customWidth="1"/>
    <col min="14814" max="14814" width="10.453125" style="45" customWidth="1"/>
    <col min="14815" max="14815" width="9.453125" style="45" customWidth="1"/>
    <col min="14816" max="15064" width="8.81640625" style="45"/>
    <col min="15065" max="15065" width="5.1796875" style="45" customWidth="1"/>
    <col min="15066" max="15068" width="8.81640625" style="45"/>
    <col min="15069" max="15069" width="10.1796875" style="45" customWidth="1"/>
    <col min="15070" max="15070" width="10.453125" style="45" customWidth="1"/>
    <col min="15071" max="15071" width="9.453125" style="45" customWidth="1"/>
    <col min="15072" max="15320" width="8.81640625" style="45"/>
    <col min="15321" max="15321" width="5.1796875" style="45" customWidth="1"/>
    <col min="15322" max="15324" width="8.81640625" style="45"/>
    <col min="15325" max="15325" width="10.1796875" style="45" customWidth="1"/>
    <col min="15326" max="15326" width="10.453125" style="45" customWidth="1"/>
    <col min="15327" max="15327" width="9.453125" style="45" customWidth="1"/>
    <col min="15328" max="15576" width="8.81640625" style="45"/>
    <col min="15577" max="15577" width="5.1796875" style="45" customWidth="1"/>
    <col min="15578" max="15580" width="8.81640625" style="45"/>
    <col min="15581" max="15581" width="10.1796875" style="45" customWidth="1"/>
    <col min="15582" max="15582" width="10.453125" style="45" customWidth="1"/>
    <col min="15583" max="15583" width="9.453125" style="45" customWidth="1"/>
    <col min="15584" max="15832" width="8.81640625" style="45"/>
    <col min="15833" max="15833" width="5.1796875" style="45" customWidth="1"/>
    <col min="15834" max="15836" width="8.81640625" style="45"/>
    <col min="15837" max="15837" width="10.1796875" style="45" customWidth="1"/>
    <col min="15838" max="15838" width="10.453125" style="45" customWidth="1"/>
    <col min="15839" max="15839" width="9.453125" style="45" customWidth="1"/>
    <col min="15840" max="16088" width="8.81640625" style="45"/>
    <col min="16089" max="16089" width="5.1796875" style="45" customWidth="1"/>
    <col min="16090" max="16092" width="8.81640625" style="45"/>
    <col min="16093" max="16093" width="10.1796875" style="45" customWidth="1"/>
    <col min="16094" max="16094" width="10.453125" style="45" customWidth="1"/>
    <col min="16095" max="16095" width="9.453125" style="45" customWidth="1"/>
    <col min="16096" max="16344" width="8.81640625" style="45"/>
    <col min="16345" max="16384" width="8.81640625" style="45" customWidth="1"/>
  </cols>
  <sheetData>
    <row r="1" spans="1:45" ht="13" x14ac:dyDescent="0.3">
      <c r="A1" s="605" t="s">
        <v>152</v>
      </c>
      <c r="B1" s="605"/>
      <c r="C1" s="605"/>
      <c r="D1" s="605"/>
      <c r="E1" s="605"/>
      <c r="F1" s="605"/>
      <c r="G1" s="605"/>
      <c r="H1" s="605"/>
    </row>
    <row r="2" spans="1:45" ht="12.65" customHeight="1" x14ac:dyDescent="0.25"/>
    <row r="3" spans="1:45" x14ac:dyDescent="0.25">
      <c r="A3" s="606" t="s">
        <v>205</v>
      </c>
      <c r="B3" s="606"/>
      <c r="C3" s="606"/>
      <c r="D3" s="606"/>
      <c r="E3" s="606"/>
      <c r="F3" s="606"/>
      <c r="G3" s="606"/>
      <c r="H3" s="606"/>
    </row>
    <row r="4" spans="1:45" ht="12.75" customHeight="1" x14ac:dyDescent="0.25">
      <c r="A4" s="54"/>
      <c r="B4" s="54"/>
      <c r="C4" s="54"/>
      <c r="D4" s="54"/>
      <c r="E4" s="54"/>
      <c r="F4" s="54"/>
      <c r="G4" s="603" t="s">
        <v>77</v>
      </c>
      <c r="H4" s="604"/>
    </row>
    <row r="5" spans="1:45" ht="12.65" customHeight="1" x14ac:dyDescent="0.25">
      <c r="A5" s="47" t="s">
        <v>0</v>
      </c>
      <c r="B5" s="48" t="s">
        <v>78</v>
      </c>
      <c r="C5" s="48" t="s">
        <v>79</v>
      </c>
      <c r="D5" s="48" t="s">
        <v>80</v>
      </c>
      <c r="E5" s="48" t="s">
        <v>81</v>
      </c>
      <c r="F5" s="48" t="s">
        <v>82</v>
      </c>
      <c r="G5" s="48" t="s">
        <v>7</v>
      </c>
      <c r="H5" s="48" t="s">
        <v>2</v>
      </c>
    </row>
    <row r="6" spans="1:45" ht="14.5" customHeight="1" x14ac:dyDescent="0.25">
      <c r="A6" s="125">
        <v>2011</v>
      </c>
      <c r="B6" s="136">
        <f>B37+B68</f>
        <v>241.7</v>
      </c>
      <c r="C6" s="136">
        <f t="shared" ref="C6:G6" si="0">C37+C68</f>
        <v>123.69999999999999</v>
      </c>
      <c r="D6" s="136">
        <f t="shared" si="0"/>
        <v>70.099999999999994</v>
      </c>
      <c r="E6" s="136">
        <f t="shared" si="0"/>
        <v>31.3</v>
      </c>
      <c r="F6" s="136">
        <f t="shared" si="0"/>
        <v>28.7</v>
      </c>
      <c r="G6" s="136">
        <f t="shared" si="0"/>
        <v>14.4</v>
      </c>
      <c r="H6" s="136">
        <f>H37+H68</f>
        <v>509.90000000000003</v>
      </c>
    </row>
    <row r="7" spans="1:45" ht="14.5" customHeight="1" x14ac:dyDescent="0.25">
      <c r="A7" s="125">
        <v>2012</v>
      </c>
      <c r="B7" s="136">
        <f t="shared" ref="B7:G7" si="1">B38+B69</f>
        <v>220.9</v>
      </c>
      <c r="C7" s="136">
        <f t="shared" si="1"/>
        <v>155.89999999999998</v>
      </c>
      <c r="D7" s="136">
        <f t="shared" si="1"/>
        <v>40.099999999999994</v>
      </c>
      <c r="E7" s="136">
        <f t="shared" si="1"/>
        <v>15.899999999999999</v>
      </c>
      <c r="F7" s="136">
        <f t="shared" si="1"/>
        <v>21</v>
      </c>
      <c r="G7" s="136">
        <f t="shared" si="1"/>
        <v>12.1</v>
      </c>
      <c r="H7" s="136">
        <f t="shared" ref="H7" si="2">H38+H69</f>
        <v>465.90000000000009</v>
      </c>
    </row>
    <row r="8" spans="1:45" ht="14.5" customHeight="1" x14ac:dyDescent="0.25">
      <c r="A8" s="125">
        <v>2013</v>
      </c>
      <c r="B8" s="136">
        <f t="shared" ref="B8:G8" si="3">B39+B70</f>
        <v>245.8</v>
      </c>
      <c r="C8" s="136">
        <f t="shared" si="3"/>
        <v>193.89999999999998</v>
      </c>
      <c r="D8" s="136">
        <f t="shared" si="3"/>
        <v>37.299999999999997</v>
      </c>
      <c r="E8" s="136">
        <f t="shared" si="3"/>
        <v>10</v>
      </c>
      <c r="F8" s="136">
        <f t="shared" si="3"/>
        <v>19.899999999999999</v>
      </c>
      <c r="G8" s="136">
        <f t="shared" si="3"/>
        <v>14.399999999999999</v>
      </c>
      <c r="H8" s="136">
        <f t="shared" ref="H8" si="4">H39+H70</f>
        <v>521.29999999999995</v>
      </c>
    </row>
    <row r="9" spans="1:45" ht="15" customHeight="1" x14ac:dyDescent="0.25">
      <c r="A9" s="125">
        <v>2014</v>
      </c>
      <c r="B9" s="136">
        <f t="shared" ref="B9:G9" si="5">B40+B71</f>
        <v>297.70000000000005</v>
      </c>
      <c r="C9" s="136">
        <f t="shared" si="5"/>
        <v>203.2</v>
      </c>
      <c r="D9" s="136">
        <f t="shared" si="5"/>
        <v>25.1</v>
      </c>
      <c r="E9" s="136">
        <f t="shared" si="5"/>
        <v>5.7</v>
      </c>
      <c r="F9" s="136">
        <f t="shared" si="5"/>
        <v>15.399999999999999</v>
      </c>
      <c r="G9" s="136">
        <f t="shared" si="5"/>
        <v>11.8</v>
      </c>
      <c r="H9" s="136">
        <f t="shared" ref="H9" si="6">H40+H71</f>
        <v>558.9</v>
      </c>
    </row>
    <row r="10" spans="1:45" ht="15" customHeight="1" x14ac:dyDescent="0.25">
      <c r="A10" s="125">
        <v>2015</v>
      </c>
      <c r="B10" s="136">
        <f t="shared" ref="B10:G10" si="7">B41+B72</f>
        <v>243.39999999999998</v>
      </c>
      <c r="C10" s="136">
        <f t="shared" si="7"/>
        <v>210.70000000000002</v>
      </c>
      <c r="D10" s="136">
        <f t="shared" si="7"/>
        <v>31.8</v>
      </c>
      <c r="E10" s="136">
        <f t="shared" si="7"/>
        <v>3.6</v>
      </c>
      <c r="F10" s="136">
        <f t="shared" si="7"/>
        <v>11.7</v>
      </c>
      <c r="G10" s="136">
        <f t="shared" si="7"/>
        <v>13.200000000000001</v>
      </c>
      <c r="H10" s="136">
        <f t="shared" ref="H10" si="8">H41+H72</f>
        <v>514.4</v>
      </c>
    </row>
    <row r="11" spans="1:45" ht="15" customHeight="1" x14ac:dyDescent="0.25">
      <c r="A11" s="125">
        <v>2016</v>
      </c>
      <c r="B11" s="136">
        <f t="shared" ref="B11:G11" si="9">B42+B73</f>
        <v>305.5</v>
      </c>
      <c r="C11" s="136">
        <f t="shared" si="9"/>
        <v>215.2</v>
      </c>
      <c r="D11" s="136">
        <f t="shared" si="9"/>
        <v>31.1</v>
      </c>
      <c r="E11" s="136">
        <f t="shared" si="9"/>
        <v>4.3</v>
      </c>
      <c r="F11" s="136">
        <f t="shared" si="9"/>
        <v>10.8</v>
      </c>
      <c r="G11" s="136">
        <f t="shared" si="9"/>
        <v>33.299999999999997</v>
      </c>
      <c r="H11" s="136">
        <f t="shared" ref="H11" si="10">H42+H73</f>
        <v>600.19999999999993</v>
      </c>
    </row>
    <row r="12" spans="1:45" ht="15" customHeight="1" x14ac:dyDescent="0.25">
      <c r="A12" s="126">
        <v>2017</v>
      </c>
      <c r="B12" s="136">
        <f t="shared" ref="B12:G12" si="11">B43+B74</f>
        <v>352.7</v>
      </c>
      <c r="C12" s="136">
        <f t="shared" si="11"/>
        <v>166.3</v>
      </c>
      <c r="D12" s="136">
        <f t="shared" si="11"/>
        <v>27.700000000000003</v>
      </c>
      <c r="E12" s="136">
        <f t="shared" si="11"/>
        <v>7.8000000000000007</v>
      </c>
      <c r="F12" s="136">
        <f t="shared" si="11"/>
        <v>11.2</v>
      </c>
      <c r="G12" s="136">
        <f t="shared" si="11"/>
        <v>31.3</v>
      </c>
      <c r="H12" s="136">
        <f>SUM(B12:G12)</f>
        <v>597</v>
      </c>
      <c r="Q12" s="142"/>
      <c r="R12" s="142"/>
      <c r="S12" s="142"/>
      <c r="T12" s="142"/>
      <c r="U12" s="142"/>
      <c r="V12" s="142"/>
      <c r="W12" s="142"/>
      <c r="X12" s="142"/>
      <c r="Y12" s="142"/>
      <c r="Z12" s="142"/>
      <c r="AA12" s="142"/>
      <c r="AB12" s="142"/>
      <c r="AC12" s="142"/>
      <c r="AD12" s="142"/>
      <c r="AE12" s="142"/>
      <c r="AF12" s="142"/>
      <c r="AG12" s="142"/>
      <c r="AH12" s="142"/>
      <c r="AI12" s="142"/>
      <c r="AJ12" s="142"/>
      <c r="AK12" s="142"/>
      <c r="AL12" s="142"/>
      <c r="AM12" s="142"/>
      <c r="AN12" s="142"/>
      <c r="AO12" s="142"/>
      <c r="AP12" s="142"/>
      <c r="AQ12" s="142"/>
      <c r="AR12" s="142"/>
      <c r="AS12" s="142"/>
    </row>
    <row r="13" spans="1:45" ht="15" customHeight="1" x14ac:dyDescent="0.25">
      <c r="A13" s="126">
        <v>2018</v>
      </c>
      <c r="B13" s="136">
        <f t="shared" ref="B13:G13" si="12">B44+B75</f>
        <v>374</v>
      </c>
      <c r="C13" s="136">
        <f t="shared" si="12"/>
        <v>151.1</v>
      </c>
      <c r="D13" s="136">
        <f t="shared" si="12"/>
        <v>30.2</v>
      </c>
      <c r="E13" s="136">
        <f t="shared" si="12"/>
        <v>4.5</v>
      </c>
      <c r="F13" s="136">
        <f t="shared" si="12"/>
        <v>11.2</v>
      </c>
      <c r="G13" s="136">
        <f t="shared" si="12"/>
        <v>43</v>
      </c>
      <c r="H13" s="136">
        <f>SUM(B13:G13)</f>
        <v>614.00000000000011</v>
      </c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142"/>
    </row>
    <row r="14" spans="1:45" ht="15" customHeight="1" x14ac:dyDescent="0.35">
      <c r="A14" s="113"/>
      <c r="B14" s="113"/>
      <c r="C14" s="113"/>
      <c r="D14" s="113"/>
      <c r="E14" s="76"/>
      <c r="F14" s="76"/>
      <c r="G14" s="75"/>
      <c r="H14" s="143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</row>
    <row r="15" spans="1:45" ht="15" customHeight="1" x14ac:dyDescent="0.25">
      <c r="A15" s="75"/>
      <c r="B15" s="75"/>
      <c r="C15" s="75"/>
      <c r="D15" s="75"/>
      <c r="E15" s="75"/>
      <c r="F15" s="75"/>
      <c r="G15" s="75"/>
      <c r="H15" s="75"/>
    </row>
    <row r="16" spans="1:45" ht="15" customHeight="1" x14ac:dyDescent="0.3">
      <c r="A16" s="50"/>
      <c r="B16" s="51"/>
      <c r="C16" s="51"/>
      <c r="D16" s="51"/>
      <c r="E16" s="51"/>
      <c r="F16" s="51"/>
      <c r="G16" s="51"/>
      <c r="H16" s="50"/>
    </row>
    <row r="17" spans="1:15" ht="13" x14ac:dyDescent="0.3">
      <c r="A17" s="50"/>
      <c r="B17" s="51"/>
      <c r="C17" s="51"/>
      <c r="D17" s="51"/>
      <c r="E17" s="51"/>
      <c r="F17" s="51"/>
      <c r="G17" s="51"/>
      <c r="H17" s="50"/>
      <c r="I17" s="115"/>
      <c r="J17" s="115"/>
      <c r="N17" s="114"/>
      <c r="O17" s="114"/>
    </row>
    <row r="18" spans="1:15" ht="14.5" x14ac:dyDescent="0.35">
      <c r="A18" s="50"/>
      <c r="B18" s="51"/>
      <c r="C18" s="51"/>
      <c r="D18" s="51"/>
      <c r="E18" s="51"/>
      <c r="F18" s="51"/>
      <c r="G18" s="51"/>
      <c r="H18" s="50"/>
      <c r="I18" s="115"/>
      <c r="J18" s="115"/>
      <c r="N18" s="76"/>
      <c r="O18" s="76"/>
    </row>
    <row r="19" spans="1:15" ht="14.5" x14ac:dyDescent="0.35">
      <c r="A19" s="50"/>
      <c r="B19" s="51"/>
      <c r="C19" s="51"/>
      <c r="D19" s="51"/>
      <c r="E19" s="51"/>
      <c r="F19" s="51"/>
      <c r="G19" s="51"/>
      <c r="H19" s="50"/>
      <c r="I19" s="115"/>
      <c r="J19" s="115"/>
      <c r="N19" s="76"/>
      <c r="O19" s="76"/>
    </row>
    <row r="20" spans="1:15" ht="14.5" x14ac:dyDescent="0.35">
      <c r="A20" s="50"/>
      <c r="B20" s="51"/>
      <c r="C20" s="51"/>
      <c r="D20" s="51"/>
      <c r="E20" s="51"/>
      <c r="F20" s="51"/>
      <c r="G20" s="51"/>
      <c r="H20" s="50"/>
      <c r="I20" s="76"/>
      <c r="J20" s="76"/>
      <c r="N20" s="76"/>
      <c r="O20" s="76"/>
    </row>
    <row r="21" spans="1:15" ht="14.5" x14ac:dyDescent="0.35">
      <c r="A21" s="50"/>
      <c r="B21" s="51"/>
      <c r="C21" s="51"/>
      <c r="D21" s="51"/>
      <c r="E21" s="51"/>
      <c r="F21" s="51"/>
      <c r="G21" s="51"/>
      <c r="H21" s="50"/>
      <c r="I21" s="76"/>
      <c r="J21" s="76"/>
    </row>
    <row r="22" spans="1:15" ht="14.5" x14ac:dyDescent="0.35">
      <c r="A22" s="50"/>
      <c r="B22" s="51"/>
      <c r="C22" s="51"/>
      <c r="D22" s="51"/>
      <c r="E22" s="51"/>
      <c r="F22" s="51"/>
      <c r="G22" s="51"/>
      <c r="H22" s="50"/>
      <c r="I22" s="76"/>
      <c r="J22" s="76"/>
      <c r="N22" s="114"/>
      <c r="O22" s="114"/>
    </row>
    <row r="23" spans="1:15" ht="15" customHeight="1" x14ac:dyDescent="0.35">
      <c r="A23" s="50"/>
      <c r="B23" s="51"/>
      <c r="C23" s="51"/>
      <c r="D23" s="51"/>
      <c r="E23" s="51"/>
      <c r="F23" s="51"/>
      <c r="G23" s="51"/>
      <c r="H23" s="50"/>
      <c r="I23" s="76"/>
      <c r="J23" s="76"/>
      <c r="N23" s="114"/>
      <c r="O23" s="114"/>
    </row>
    <row r="24" spans="1:15" ht="13.75" customHeight="1" x14ac:dyDescent="0.25">
      <c r="A24" s="50"/>
      <c r="B24" s="51"/>
      <c r="C24" s="51"/>
      <c r="D24" s="51"/>
      <c r="E24" s="51"/>
      <c r="F24" s="51"/>
      <c r="G24" s="51"/>
      <c r="H24" s="50"/>
      <c r="I24" s="76"/>
      <c r="J24" s="76"/>
      <c r="N24" s="76"/>
      <c r="O24" s="76"/>
    </row>
    <row r="25" spans="1:15" ht="13.75" customHeight="1" x14ac:dyDescent="0.25">
      <c r="A25" s="50"/>
      <c r="B25" s="51"/>
      <c r="C25" s="51"/>
      <c r="D25" s="51"/>
      <c r="E25" s="51"/>
      <c r="F25" s="51"/>
      <c r="G25" s="51"/>
      <c r="H25" s="50"/>
      <c r="I25" s="139"/>
      <c r="J25" s="139"/>
      <c r="N25" s="76"/>
      <c r="O25" s="76"/>
    </row>
    <row r="26" spans="1:15" ht="13.75" customHeight="1" x14ac:dyDescent="0.25">
      <c r="A26" s="50"/>
      <c r="B26" s="51"/>
      <c r="C26" s="51"/>
      <c r="D26" s="51"/>
      <c r="E26" s="51"/>
      <c r="F26" s="51"/>
      <c r="G26" s="51"/>
      <c r="H26" s="50"/>
      <c r="I26" s="139"/>
      <c r="J26" s="139"/>
      <c r="N26" s="76"/>
      <c r="O26" s="76"/>
    </row>
    <row r="27" spans="1:15" ht="13.75" customHeight="1" x14ac:dyDescent="0.2">
      <c r="A27" s="50"/>
      <c r="B27" s="51"/>
      <c r="C27" s="51"/>
      <c r="D27" s="51"/>
      <c r="E27" s="51"/>
      <c r="F27" s="51"/>
      <c r="G27" s="51"/>
      <c r="H27" s="50"/>
      <c r="I27" s="139"/>
      <c r="J27" s="139"/>
    </row>
    <row r="28" spans="1:15" ht="13.75" customHeight="1" x14ac:dyDescent="0.2">
      <c r="A28" s="46"/>
      <c r="B28" s="51"/>
      <c r="C28" s="51"/>
      <c r="D28" s="51"/>
      <c r="E28" s="51"/>
      <c r="F28" s="51"/>
      <c r="G28" s="51"/>
      <c r="H28" s="46"/>
      <c r="I28" s="139"/>
      <c r="J28" s="139"/>
      <c r="N28" s="114"/>
      <c r="O28" s="114"/>
    </row>
    <row r="29" spans="1:15" ht="13.75" customHeight="1" x14ac:dyDescent="0.2">
      <c r="A29" s="46"/>
      <c r="B29" s="46"/>
      <c r="C29" s="46"/>
      <c r="D29" s="46"/>
      <c r="E29" s="46"/>
      <c r="F29" s="46"/>
      <c r="G29" s="46"/>
      <c r="H29" s="46"/>
      <c r="I29" s="137"/>
      <c r="J29" s="137"/>
      <c r="N29" s="114"/>
      <c r="O29" s="114"/>
    </row>
    <row r="30" spans="1:15" ht="13.75" customHeight="1" x14ac:dyDescent="0.2">
      <c r="A30" s="46"/>
      <c r="B30" s="46"/>
      <c r="C30" s="46"/>
      <c r="D30" s="46"/>
      <c r="E30" s="46"/>
      <c r="F30" s="46"/>
      <c r="G30" s="46"/>
      <c r="H30" s="46"/>
      <c r="I30" s="137"/>
      <c r="J30" s="139"/>
      <c r="N30" s="114"/>
      <c r="O30" s="114"/>
    </row>
    <row r="31" spans="1:15" ht="13.75" customHeight="1" x14ac:dyDescent="0.2">
      <c r="A31" s="46"/>
      <c r="B31" s="46"/>
      <c r="C31" s="46"/>
      <c r="D31" s="46"/>
      <c r="E31" s="46"/>
      <c r="F31" s="46"/>
      <c r="G31" s="46"/>
      <c r="H31" s="46"/>
      <c r="I31" s="137"/>
      <c r="J31" s="137"/>
      <c r="N31" s="114"/>
      <c r="O31" s="114"/>
    </row>
    <row r="32" spans="1:15" ht="13" customHeight="1" x14ac:dyDescent="0.3">
      <c r="A32" s="168" t="s">
        <v>154</v>
      </c>
      <c r="B32" s="52"/>
      <c r="C32" s="52"/>
      <c r="D32" s="52"/>
      <c r="E32" s="52"/>
      <c r="F32" s="52"/>
      <c r="G32" s="52"/>
      <c r="H32" s="52"/>
      <c r="I32" s="137"/>
      <c r="J32" s="139"/>
      <c r="N32" s="114"/>
      <c r="O32" s="114"/>
    </row>
    <row r="33" spans="1:15" ht="13" customHeight="1" x14ac:dyDescent="0.2">
      <c r="A33" s="52"/>
      <c r="B33" s="52"/>
      <c r="C33" s="52"/>
      <c r="D33" s="52"/>
      <c r="E33" s="52"/>
      <c r="F33" s="52"/>
      <c r="G33" s="52"/>
      <c r="H33" s="52"/>
      <c r="I33" s="137"/>
      <c r="J33" s="137"/>
      <c r="N33" s="114"/>
      <c r="O33" s="114"/>
    </row>
    <row r="34" spans="1:15" x14ac:dyDescent="0.25">
      <c r="A34" s="607" t="s">
        <v>206</v>
      </c>
      <c r="B34" s="607"/>
      <c r="C34" s="607"/>
      <c r="D34" s="607"/>
      <c r="E34" s="607"/>
      <c r="F34" s="607"/>
      <c r="G34" s="607"/>
      <c r="H34" s="607"/>
      <c r="I34" s="138"/>
      <c r="J34" s="139"/>
      <c r="N34" s="114"/>
      <c r="O34" s="114"/>
    </row>
    <row r="35" spans="1:15" ht="12.75" customHeight="1" x14ac:dyDescent="0.25">
      <c r="A35" s="54"/>
      <c r="B35" s="55"/>
      <c r="C35" s="55"/>
      <c r="D35" s="55"/>
      <c r="E35" s="55"/>
      <c r="F35" s="55"/>
      <c r="G35" s="603" t="s">
        <v>77</v>
      </c>
      <c r="H35" s="604"/>
      <c r="I35" s="138"/>
      <c r="J35" s="137"/>
      <c r="N35" s="114"/>
      <c r="O35" s="114"/>
    </row>
    <row r="36" spans="1:15" ht="12.65" customHeight="1" x14ac:dyDescent="0.25">
      <c r="A36" s="47" t="s">
        <v>0</v>
      </c>
      <c r="B36" s="48" t="s">
        <v>78</v>
      </c>
      <c r="C36" s="48" t="s">
        <v>79</v>
      </c>
      <c r="D36" s="48" t="s">
        <v>80</v>
      </c>
      <c r="E36" s="48" t="s">
        <v>81</v>
      </c>
      <c r="F36" s="48" t="s">
        <v>82</v>
      </c>
      <c r="G36" s="48" t="s">
        <v>7</v>
      </c>
      <c r="H36" s="48" t="s">
        <v>2</v>
      </c>
      <c r="J36" s="139"/>
      <c r="N36" s="114"/>
      <c r="O36" s="114"/>
    </row>
    <row r="37" spans="1:15" ht="12.75" x14ac:dyDescent="0.2">
      <c r="A37" s="127">
        <v>2011</v>
      </c>
      <c r="B37" s="284">
        <v>112.3</v>
      </c>
      <c r="C37" s="284">
        <v>95.8</v>
      </c>
      <c r="D37" s="284">
        <v>62.9</v>
      </c>
      <c r="E37" s="284">
        <v>21.6</v>
      </c>
      <c r="F37" s="284">
        <v>25.8</v>
      </c>
      <c r="G37" s="284">
        <v>12.5</v>
      </c>
      <c r="H37" s="136">
        <f>B37+C37+D37+E37+F37+G37</f>
        <v>330.90000000000003</v>
      </c>
      <c r="J37" s="137"/>
      <c r="N37" s="114"/>
      <c r="O37" s="114"/>
    </row>
    <row r="38" spans="1:15" ht="12.75" x14ac:dyDescent="0.2">
      <c r="A38" s="127">
        <v>2012</v>
      </c>
      <c r="B38" s="284">
        <v>90.6</v>
      </c>
      <c r="C38" s="284">
        <v>123.6</v>
      </c>
      <c r="D38" s="284">
        <v>33.299999999999997</v>
      </c>
      <c r="E38" s="284">
        <v>13.6</v>
      </c>
      <c r="F38" s="284">
        <v>18.5</v>
      </c>
      <c r="G38" s="284">
        <v>8.6999999999999993</v>
      </c>
      <c r="H38" s="136">
        <f t="shared" ref="H38:H43" si="13">B38+C38+D38+E38+F38+G38</f>
        <v>288.3</v>
      </c>
      <c r="J38" s="139"/>
      <c r="N38" s="114"/>
      <c r="O38" s="114"/>
    </row>
    <row r="39" spans="1:15" ht="12.75" x14ac:dyDescent="0.2">
      <c r="A39" s="127">
        <v>2013</v>
      </c>
      <c r="B39" s="284">
        <v>143.1</v>
      </c>
      <c r="C39" s="284">
        <v>163.69999999999999</v>
      </c>
      <c r="D39" s="284">
        <v>27.3</v>
      </c>
      <c r="E39" s="284">
        <v>9.4</v>
      </c>
      <c r="F39" s="284">
        <v>17.7</v>
      </c>
      <c r="G39" s="284">
        <v>10.7</v>
      </c>
      <c r="H39" s="136">
        <f t="shared" si="13"/>
        <v>371.89999999999992</v>
      </c>
      <c r="J39" s="137"/>
      <c r="N39" s="114"/>
      <c r="O39" s="114"/>
    </row>
    <row r="40" spans="1:15" ht="12.75" x14ac:dyDescent="0.2">
      <c r="A40" s="127">
        <v>2014</v>
      </c>
      <c r="B40" s="284">
        <v>128.30000000000001</v>
      </c>
      <c r="C40" s="284">
        <v>183.1</v>
      </c>
      <c r="D40" s="284">
        <v>16</v>
      </c>
      <c r="E40" s="284">
        <v>5.3</v>
      </c>
      <c r="F40" s="284">
        <v>15.2</v>
      </c>
      <c r="G40" s="284">
        <v>8.6</v>
      </c>
      <c r="H40" s="136">
        <f t="shared" si="13"/>
        <v>356.5</v>
      </c>
      <c r="J40" s="139"/>
      <c r="N40" s="114"/>
      <c r="O40" s="114"/>
    </row>
    <row r="41" spans="1:15" ht="12.75" x14ac:dyDescent="0.2">
      <c r="A41" s="127">
        <v>2015</v>
      </c>
      <c r="B41" s="284">
        <v>130.6</v>
      </c>
      <c r="C41" s="284">
        <v>185.4</v>
      </c>
      <c r="D41" s="284">
        <v>23</v>
      </c>
      <c r="E41" s="284">
        <v>3.4</v>
      </c>
      <c r="F41" s="284">
        <v>11.5</v>
      </c>
      <c r="G41" s="284">
        <v>9.8000000000000007</v>
      </c>
      <c r="H41" s="136">
        <f t="shared" si="13"/>
        <v>363.7</v>
      </c>
      <c r="J41" s="137"/>
      <c r="N41" s="114"/>
      <c r="O41" s="114"/>
    </row>
    <row r="42" spans="1:15" ht="12.75" x14ac:dyDescent="0.2">
      <c r="A42" s="127">
        <v>2016</v>
      </c>
      <c r="B42" s="285">
        <v>157.6</v>
      </c>
      <c r="C42" s="285">
        <v>183.7</v>
      </c>
      <c r="D42" s="285">
        <v>22.2</v>
      </c>
      <c r="E42" s="285">
        <v>3.9</v>
      </c>
      <c r="F42" s="285">
        <v>10.8</v>
      </c>
      <c r="G42" s="285">
        <v>10</v>
      </c>
      <c r="H42" s="136">
        <f t="shared" si="13"/>
        <v>388.19999999999993</v>
      </c>
      <c r="J42" s="139"/>
      <c r="N42" s="114"/>
      <c r="O42" s="114"/>
    </row>
    <row r="43" spans="1:15" ht="12.75" x14ac:dyDescent="0.2">
      <c r="A43" s="128">
        <v>2017</v>
      </c>
      <c r="B43" s="131">
        <v>174.2</v>
      </c>
      <c r="C43" s="131">
        <v>142.5</v>
      </c>
      <c r="D43" s="131">
        <v>17.600000000000001</v>
      </c>
      <c r="E43" s="131">
        <v>4.2</v>
      </c>
      <c r="F43" s="131">
        <v>11.2</v>
      </c>
      <c r="G43" s="131">
        <v>11</v>
      </c>
      <c r="H43" s="136">
        <f t="shared" si="13"/>
        <v>360.7</v>
      </c>
      <c r="J43" s="137"/>
      <c r="N43" s="114"/>
      <c r="O43" s="114"/>
    </row>
    <row r="44" spans="1:15" ht="12.75" x14ac:dyDescent="0.2">
      <c r="A44" s="128">
        <v>2018</v>
      </c>
      <c r="B44" s="131">
        <v>171.3</v>
      </c>
      <c r="C44" s="131">
        <v>110.2</v>
      </c>
      <c r="D44" s="131">
        <v>16.5</v>
      </c>
      <c r="E44" s="131">
        <v>3.4</v>
      </c>
      <c r="F44" s="131">
        <v>11.1</v>
      </c>
      <c r="G44" s="131">
        <v>14.8</v>
      </c>
      <c r="H44" s="136">
        <f t="shared" ref="H44" si="14">B44+C44+D44+E44+F44+G44</f>
        <v>327.3</v>
      </c>
      <c r="J44" s="139"/>
      <c r="N44" s="114"/>
      <c r="O44" s="114"/>
    </row>
    <row r="45" spans="1:15" ht="12.75" x14ac:dyDescent="0.2">
      <c r="A45" s="75"/>
      <c r="B45" s="75"/>
      <c r="C45" s="75"/>
      <c r="D45" s="75"/>
      <c r="E45" s="75"/>
      <c r="F45" s="75"/>
      <c r="G45" s="75"/>
      <c r="H45" s="75"/>
      <c r="J45" s="137"/>
      <c r="N45" s="114"/>
      <c r="O45" s="114"/>
    </row>
    <row r="46" spans="1:15" ht="15" x14ac:dyDescent="0.25">
      <c r="A46" s="50"/>
      <c r="B46" s="50"/>
      <c r="C46" s="50"/>
      <c r="D46" s="50"/>
      <c r="E46" s="50"/>
      <c r="F46" s="50"/>
      <c r="G46" s="50"/>
      <c r="H46" s="50"/>
      <c r="N46" s="76"/>
      <c r="O46" s="76"/>
    </row>
    <row r="47" spans="1:15" ht="15" x14ac:dyDescent="0.25">
      <c r="A47" s="50"/>
      <c r="B47" s="50"/>
      <c r="C47" s="50"/>
      <c r="D47" s="50"/>
      <c r="E47" s="50"/>
      <c r="F47" s="50"/>
      <c r="G47" s="50"/>
      <c r="H47" s="50"/>
      <c r="N47" s="76"/>
      <c r="O47" s="76"/>
    </row>
    <row r="48" spans="1:15" ht="12.75" x14ac:dyDescent="0.2">
      <c r="A48" s="50"/>
      <c r="B48" s="50"/>
      <c r="C48" s="50"/>
      <c r="D48" s="50"/>
      <c r="E48" s="50"/>
      <c r="F48" s="50"/>
      <c r="G48" s="50"/>
      <c r="H48" s="50"/>
    </row>
    <row r="49" spans="1:15" ht="12.75" x14ac:dyDescent="0.2">
      <c r="A49" s="50"/>
      <c r="B49" s="50"/>
      <c r="C49" s="50"/>
      <c r="D49" s="50"/>
      <c r="E49" s="50"/>
      <c r="F49" s="50"/>
      <c r="G49" s="50"/>
      <c r="H49" s="50"/>
      <c r="N49" s="114"/>
      <c r="O49" s="114"/>
    </row>
    <row r="50" spans="1:15" ht="12.75" x14ac:dyDescent="0.2">
      <c r="A50" s="50"/>
      <c r="B50" s="50"/>
      <c r="C50" s="50"/>
      <c r="D50" s="50"/>
      <c r="E50" s="50"/>
      <c r="F50" s="50"/>
      <c r="G50" s="50"/>
      <c r="H50" s="50"/>
      <c r="N50" s="114"/>
      <c r="O50" s="114"/>
    </row>
    <row r="51" spans="1:15" ht="15" x14ac:dyDescent="0.25">
      <c r="A51" s="50"/>
      <c r="B51" s="50"/>
      <c r="C51" s="50"/>
      <c r="D51" s="50"/>
      <c r="E51" s="50"/>
      <c r="F51" s="50"/>
      <c r="G51" s="50"/>
      <c r="H51" s="50"/>
      <c r="N51" s="76"/>
      <c r="O51" s="76"/>
    </row>
    <row r="52" spans="1:15" ht="15" x14ac:dyDescent="0.25">
      <c r="A52" s="50"/>
      <c r="B52" s="50"/>
      <c r="C52" s="50"/>
      <c r="D52" s="50"/>
      <c r="E52" s="50"/>
      <c r="F52" s="50"/>
      <c r="G52" s="50"/>
      <c r="H52" s="50"/>
      <c r="N52" s="76"/>
      <c r="O52" s="76"/>
    </row>
    <row r="53" spans="1:15" ht="15" x14ac:dyDescent="0.25">
      <c r="A53" s="50"/>
      <c r="B53" s="50"/>
      <c r="C53" s="50"/>
      <c r="D53" s="50"/>
      <c r="E53" s="50"/>
      <c r="F53" s="50"/>
      <c r="G53" s="50"/>
      <c r="H53" s="50"/>
      <c r="N53" s="76"/>
      <c r="O53" s="76"/>
    </row>
    <row r="54" spans="1:15" ht="12.75" x14ac:dyDescent="0.2">
      <c r="A54" s="50"/>
      <c r="B54" s="50"/>
      <c r="C54" s="50"/>
      <c r="D54" s="50"/>
      <c r="E54" s="50"/>
      <c r="F54" s="50"/>
      <c r="G54" s="50"/>
      <c r="H54" s="50"/>
    </row>
    <row r="55" spans="1:15" ht="12.75" x14ac:dyDescent="0.2">
      <c r="A55" s="50"/>
      <c r="B55" s="50"/>
      <c r="C55" s="50"/>
      <c r="D55" s="50"/>
      <c r="E55" s="50"/>
      <c r="F55" s="50"/>
      <c r="G55" s="50"/>
      <c r="H55" s="50"/>
      <c r="N55" s="114"/>
      <c r="O55" s="114"/>
    </row>
    <row r="56" spans="1:15" ht="12.75" x14ac:dyDescent="0.2">
      <c r="A56" s="50"/>
      <c r="B56" s="50"/>
      <c r="C56" s="50"/>
      <c r="D56" s="50"/>
      <c r="E56" s="50"/>
      <c r="F56" s="50"/>
      <c r="G56" s="50"/>
      <c r="H56" s="50"/>
      <c r="N56" s="114"/>
      <c r="O56" s="114"/>
    </row>
    <row r="57" spans="1:15" ht="15" x14ac:dyDescent="0.25">
      <c r="A57" s="50"/>
      <c r="B57" s="50"/>
      <c r="C57" s="50"/>
      <c r="D57" s="50"/>
      <c r="E57" s="50"/>
      <c r="F57" s="50"/>
      <c r="G57" s="50"/>
      <c r="H57" s="50"/>
      <c r="N57" s="76"/>
      <c r="O57" s="76"/>
    </row>
    <row r="58" spans="1:15" ht="15" x14ac:dyDescent="0.25">
      <c r="A58" s="50"/>
      <c r="B58" s="50"/>
      <c r="C58" s="50"/>
      <c r="D58" s="50"/>
      <c r="E58" s="50"/>
      <c r="F58" s="50"/>
      <c r="G58" s="50"/>
      <c r="H58" s="50"/>
      <c r="N58" s="76"/>
      <c r="O58" s="76"/>
    </row>
    <row r="59" spans="1:15" ht="15" x14ac:dyDescent="0.25">
      <c r="A59" s="50"/>
      <c r="B59" s="50"/>
      <c r="C59" s="50"/>
      <c r="D59" s="50"/>
      <c r="E59" s="50"/>
      <c r="F59" s="50"/>
      <c r="G59" s="50"/>
      <c r="H59" s="50"/>
      <c r="N59" s="76"/>
      <c r="O59" s="76"/>
    </row>
    <row r="60" spans="1:15" ht="12.75" x14ac:dyDescent="0.2">
      <c r="A60" s="50"/>
      <c r="B60" s="50"/>
      <c r="C60" s="50"/>
      <c r="D60" s="50"/>
      <c r="E60" s="50"/>
      <c r="F60" s="50"/>
      <c r="G60" s="50"/>
      <c r="H60" s="50"/>
    </row>
    <row r="61" spans="1:15" ht="12.75" x14ac:dyDescent="0.2">
      <c r="A61" s="50"/>
      <c r="B61" s="50"/>
      <c r="C61" s="50"/>
      <c r="D61" s="50"/>
      <c r="E61" s="50"/>
      <c r="F61" s="50"/>
      <c r="G61" s="50"/>
      <c r="H61" s="50"/>
      <c r="N61" s="114"/>
      <c r="O61" s="114"/>
    </row>
    <row r="62" spans="1:15" ht="12.75" x14ac:dyDescent="0.2">
      <c r="A62" s="50"/>
      <c r="B62" s="50"/>
      <c r="C62" s="50"/>
      <c r="D62" s="50"/>
      <c r="E62" s="50"/>
      <c r="F62" s="50"/>
      <c r="G62" s="50"/>
      <c r="H62" s="50"/>
      <c r="N62" s="114"/>
      <c r="O62" s="114"/>
    </row>
    <row r="63" spans="1:15" ht="13" x14ac:dyDescent="0.3">
      <c r="A63" s="286" t="s">
        <v>153</v>
      </c>
      <c r="B63" s="53"/>
      <c r="C63" s="53"/>
      <c r="D63" s="53"/>
      <c r="E63" s="53"/>
      <c r="F63" s="53"/>
      <c r="G63" s="53"/>
      <c r="H63" s="53"/>
      <c r="N63" s="114"/>
      <c r="O63" s="114"/>
    </row>
    <row r="64" spans="1:15" ht="15" x14ac:dyDescent="0.2">
      <c r="A64" s="167"/>
      <c r="B64" s="53"/>
      <c r="C64" s="53"/>
      <c r="D64" s="53"/>
      <c r="E64" s="53"/>
      <c r="F64" s="53"/>
      <c r="G64" s="53"/>
      <c r="H64" s="53"/>
      <c r="N64" s="114"/>
      <c r="O64" s="114"/>
    </row>
    <row r="65" spans="1:15" ht="12.75" customHeight="1" x14ac:dyDescent="0.25">
      <c r="A65" s="602" t="s">
        <v>207</v>
      </c>
      <c r="B65" s="602"/>
      <c r="C65" s="602"/>
      <c r="D65" s="602"/>
      <c r="E65" s="602"/>
      <c r="F65" s="602"/>
      <c r="G65" s="602"/>
      <c r="H65" s="602"/>
      <c r="N65" s="114"/>
      <c r="O65" s="114"/>
    </row>
    <row r="66" spans="1:15" ht="12.75" customHeight="1" x14ac:dyDescent="0.25">
      <c r="A66" s="54"/>
      <c r="B66" s="55"/>
      <c r="C66" s="55"/>
      <c r="D66" s="55"/>
      <c r="E66" s="55"/>
      <c r="F66" s="55"/>
      <c r="G66" s="603" t="s">
        <v>77</v>
      </c>
      <c r="H66" s="604"/>
      <c r="N66" s="114"/>
      <c r="O66" s="114"/>
    </row>
    <row r="67" spans="1:15" ht="27.75" customHeight="1" x14ac:dyDescent="0.25">
      <c r="A67" s="47" t="s">
        <v>0</v>
      </c>
      <c r="B67" s="48" t="s">
        <v>78</v>
      </c>
      <c r="C67" s="48" t="s">
        <v>79</v>
      </c>
      <c r="D67" s="48" t="s">
        <v>80</v>
      </c>
      <c r="E67" s="48" t="s">
        <v>81</v>
      </c>
      <c r="F67" s="48" t="s">
        <v>82</v>
      </c>
      <c r="G67" s="48" t="s">
        <v>7</v>
      </c>
      <c r="H67" s="48" t="s">
        <v>2</v>
      </c>
      <c r="N67" s="114"/>
      <c r="O67" s="114"/>
    </row>
    <row r="68" spans="1:15" ht="12.75" x14ac:dyDescent="0.2">
      <c r="A68" s="49">
        <v>2011</v>
      </c>
      <c r="B68" s="129">
        <v>129.4</v>
      </c>
      <c r="C68" s="129">
        <v>27.9</v>
      </c>
      <c r="D68" s="129">
        <v>7.2</v>
      </c>
      <c r="E68" s="129">
        <v>9.6999999999999993</v>
      </c>
      <c r="F68" s="129">
        <v>2.9</v>
      </c>
      <c r="G68" s="129">
        <v>1.9</v>
      </c>
      <c r="H68" s="136">
        <f>B68+C68+D68+E68+F68+G68</f>
        <v>179</v>
      </c>
      <c r="N68" s="114"/>
      <c r="O68" s="114"/>
    </row>
    <row r="69" spans="1:15" ht="12.75" x14ac:dyDescent="0.2">
      <c r="A69" s="49">
        <v>2012</v>
      </c>
      <c r="B69" s="129">
        <v>130.30000000000001</v>
      </c>
      <c r="C69" s="129">
        <v>32.299999999999997</v>
      </c>
      <c r="D69" s="129">
        <v>6.8</v>
      </c>
      <c r="E69" s="129">
        <v>2.2999999999999998</v>
      </c>
      <c r="F69" s="129">
        <v>2.5</v>
      </c>
      <c r="G69" s="129">
        <v>3.4</v>
      </c>
      <c r="H69" s="136">
        <f t="shared" ref="H69:H74" si="15">B69+C69+D69+E69+F69+G69</f>
        <v>177.60000000000005</v>
      </c>
      <c r="N69" s="114"/>
      <c r="O69" s="114"/>
    </row>
    <row r="70" spans="1:15" ht="12.75" x14ac:dyDescent="0.2">
      <c r="A70" s="49">
        <v>2013</v>
      </c>
      <c r="B70" s="129">
        <v>102.7</v>
      </c>
      <c r="C70" s="129">
        <v>30.2</v>
      </c>
      <c r="D70" s="129">
        <v>10</v>
      </c>
      <c r="E70" s="129">
        <v>0.6</v>
      </c>
      <c r="F70" s="129">
        <v>2.2000000000000002</v>
      </c>
      <c r="G70" s="129">
        <v>3.7</v>
      </c>
      <c r="H70" s="136">
        <f t="shared" si="15"/>
        <v>149.39999999999998</v>
      </c>
      <c r="N70" s="114"/>
      <c r="O70" s="114"/>
    </row>
    <row r="71" spans="1:15" ht="12.75" x14ac:dyDescent="0.2">
      <c r="A71" s="49">
        <v>2014</v>
      </c>
      <c r="B71" s="129">
        <v>169.4</v>
      </c>
      <c r="C71" s="129">
        <v>20.100000000000001</v>
      </c>
      <c r="D71" s="129">
        <v>9.1</v>
      </c>
      <c r="E71" s="129">
        <v>0.4</v>
      </c>
      <c r="F71" s="129">
        <v>0.2</v>
      </c>
      <c r="G71" s="129">
        <v>3.2</v>
      </c>
      <c r="H71" s="136">
        <f t="shared" si="15"/>
        <v>202.39999999999998</v>
      </c>
      <c r="N71" s="114"/>
      <c r="O71" s="114"/>
    </row>
    <row r="72" spans="1:15" ht="12.75" x14ac:dyDescent="0.2">
      <c r="A72" s="49">
        <v>2015</v>
      </c>
      <c r="B72" s="129">
        <v>112.8</v>
      </c>
      <c r="C72" s="129">
        <v>25.3</v>
      </c>
      <c r="D72" s="129">
        <v>8.8000000000000007</v>
      </c>
      <c r="E72" s="129">
        <v>0.2</v>
      </c>
      <c r="F72" s="129">
        <v>0.2</v>
      </c>
      <c r="G72" s="129">
        <v>3.4</v>
      </c>
      <c r="H72" s="136">
        <f t="shared" si="15"/>
        <v>150.69999999999999</v>
      </c>
      <c r="N72" s="114"/>
      <c r="O72" s="114"/>
    </row>
    <row r="73" spans="1:15" ht="12.75" x14ac:dyDescent="0.2">
      <c r="A73" s="49">
        <v>2016</v>
      </c>
      <c r="B73" s="130">
        <v>147.9</v>
      </c>
      <c r="C73" s="130">
        <v>31.5</v>
      </c>
      <c r="D73" s="130">
        <v>8.9</v>
      </c>
      <c r="E73" s="130">
        <v>0.4</v>
      </c>
      <c r="F73" s="130">
        <v>0</v>
      </c>
      <c r="G73" s="130">
        <v>23.3</v>
      </c>
      <c r="H73" s="136">
        <f t="shared" si="15"/>
        <v>212.00000000000003</v>
      </c>
      <c r="N73" s="114"/>
      <c r="O73" s="114"/>
    </row>
    <row r="74" spans="1:15" ht="12.75" x14ac:dyDescent="0.2">
      <c r="A74" s="116">
        <v>2017</v>
      </c>
      <c r="B74" s="131">
        <v>178.5</v>
      </c>
      <c r="C74" s="131">
        <v>23.8</v>
      </c>
      <c r="D74" s="131">
        <v>10.1</v>
      </c>
      <c r="E74" s="131">
        <v>3.6</v>
      </c>
      <c r="F74" s="131">
        <v>0</v>
      </c>
      <c r="G74" s="131">
        <v>20.3</v>
      </c>
      <c r="H74" s="136">
        <f t="shared" si="15"/>
        <v>236.3</v>
      </c>
      <c r="N74" s="114"/>
      <c r="O74" s="114"/>
    </row>
    <row r="75" spans="1:15" ht="12.75" x14ac:dyDescent="0.2">
      <c r="A75" s="116">
        <v>2018</v>
      </c>
      <c r="B75" s="131">
        <v>202.7</v>
      </c>
      <c r="C75" s="131">
        <v>40.9</v>
      </c>
      <c r="D75" s="131">
        <v>13.7</v>
      </c>
      <c r="E75" s="131">
        <v>1.1000000000000001</v>
      </c>
      <c r="F75" s="131">
        <v>0.1</v>
      </c>
      <c r="G75" s="131">
        <v>28.2</v>
      </c>
      <c r="H75" s="136">
        <f t="shared" ref="H75" si="16">B75+C75+D75+E75+F75+G75</f>
        <v>286.70000000000005</v>
      </c>
      <c r="N75" s="114"/>
      <c r="O75" s="114"/>
    </row>
    <row r="76" spans="1:15" ht="12.75" x14ac:dyDescent="0.2">
      <c r="A76" s="75"/>
      <c r="B76" s="75"/>
      <c r="C76" s="75"/>
      <c r="D76" s="75"/>
      <c r="E76" s="75"/>
      <c r="F76" s="75"/>
      <c r="G76" s="75"/>
      <c r="H76" s="75"/>
      <c r="N76" s="114"/>
      <c r="O76" s="114"/>
    </row>
    <row r="77" spans="1:15" ht="12.75" x14ac:dyDescent="0.2">
      <c r="A77" s="50"/>
      <c r="B77" s="50"/>
      <c r="C77" s="50"/>
      <c r="D77" s="50"/>
      <c r="E77" s="50"/>
      <c r="F77" s="50"/>
      <c r="G77" s="50"/>
      <c r="H77" s="50"/>
      <c r="N77" s="114"/>
      <c r="O77" s="114"/>
    </row>
    <row r="78" spans="1:15" ht="15" x14ac:dyDescent="0.25">
      <c r="A78" s="50"/>
      <c r="B78" s="50"/>
      <c r="C78" s="50"/>
      <c r="D78" s="50"/>
      <c r="E78" s="50"/>
      <c r="F78" s="50"/>
      <c r="G78" s="50"/>
      <c r="H78" s="50"/>
      <c r="N78" s="76"/>
      <c r="O78" s="76"/>
    </row>
    <row r="79" spans="1:15" ht="15" x14ac:dyDescent="0.25">
      <c r="A79" s="50"/>
      <c r="B79" s="50"/>
      <c r="C79" s="50"/>
      <c r="D79" s="50"/>
      <c r="E79" s="50"/>
      <c r="F79" s="50"/>
      <c r="G79" s="50"/>
      <c r="H79" s="50"/>
      <c r="N79" s="76"/>
      <c r="O79" s="76"/>
    </row>
    <row r="80" spans="1:15" ht="12.75" x14ac:dyDescent="0.2">
      <c r="A80" s="50"/>
      <c r="B80" s="50"/>
      <c r="C80" s="50"/>
      <c r="D80" s="50"/>
      <c r="E80" s="50"/>
      <c r="F80" s="50"/>
      <c r="G80" s="50"/>
      <c r="H80" s="50"/>
    </row>
    <row r="81" spans="1:8" ht="12.75" x14ac:dyDescent="0.2">
      <c r="A81" s="50"/>
      <c r="B81" s="50"/>
      <c r="C81" s="50"/>
      <c r="D81" s="50"/>
      <c r="E81" s="50"/>
      <c r="F81" s="50"/>
      <c r="G81" s="50"/>
      <c r="H81" s="50"/>
    </row>
    <row r="82" spans="1:8" ht="13" x14ac:dyDescent="0.3">
      <c r="A82" s="50"/>
      <c r="B82" s="50"/>
      <c r="C82" s="50"/>
      <c r="D82" s="50"/>
      <c r="E82" s="50"/>
      <c r="F82" s="50"/>
      <c r="G82" s="50"/>
      <c r="H82" s="50"/>
    </row>
    <row r="83" spans="1:8" ht="13" x14ac:dyDescent="0.3">
      <c r="A83" s="50"/>
      <c r="B83" s="50"/>
      <c r="C83" s="50"/>
      <c r="D83" s="50"/>
      <c r="E83" s="50"/>
      <c r="F83" s="50"/>
      <c r="G83" s="50"/>
      <c r="H83" s="50"/>
    </row>
    <row r="84" spans="1:8" ht="13" x14ac:dyDescent="0.3">
      <c r="A84" s="50"/>
      <c r="B84" s="50"/>
      <c r="C84" s="50"/>
      <c r="D84" s="50"/>
      <c r="E84" s="50"/>
      <c r="F84" s="50"/>
      <c r="G84" s="50"/>
      <c r="H84" s="50"/>
    </row>
    <row r="85" spans="1:8" ht="13" x14ac:dyDescent="0.3">
      <c r="A85" s="50"/>
      <c r="B85" s="50"/>
      <c r="C85" s="50"/>
      <c r="D85" s="50"/>
      <c r="E85" s="50"/>
      <c r="F85" s="50"/>
      <c r="G85" s="50"/>
      <c r="H85" s="50"/>
    </row>
    <row r="86" spans="1:8" ht="13" x14ac:dyDescent="0.3">
      <c r="A86" s="50"/>
      <c r="B86" s="50"/>
      <c r="C86" s="50"/>
      <c r="D86" s="50"/>
      <c r="E86" s="50"/>
      <c r="F86" s="50"/>
      <c r="G86" s="50"/>
      <c r="H86" s="50"/>
    </row>
    <row r="87" spans="1:8" ht="13" x14ac:dyDescent="0.3">
      <c r="A87" s="50"/>
      <c r="B87" s="50"/>
      <c r="C87" s="50"/>
      <c r="D87" s="50"/>
      <c r="E87" s="50"/>
      <c r="F87" s="50"/>
      <c r="G87" s="50"/>
      <c r="H87" s="50"/>
    </row>
    <row r="88" spans="1:8" ht="13" x14ac:dyDescent="0.3">
      <c r="A88" s="50"/>
      <c r="B88" s="50"/>
      <c r="C88" s="50"/>
      <c r="D88" s="50"/>
      <c r="E88" s="50"/>
      <c r="F88" s="50"/>
      <c r="G88" s="50"/>
      <c r="H88" s="50"/>
    </row>
    <row r="89" spans="1:8" ht="13" x14ac:dyDescent="0.3">
      <c r="A89" s="50"/>
      <c r="B89" s="50"/>
      <c r="C89" s="50"/>
      <c r="D89" s="50"/>
      <c r="E89" s="50"/>
      <c r="F89" s="50"/>
      <c r="G89" s="50"/>
      <c r="H89" s="50"/>
    </row>
    <row r="90" spans="1:8" ht="13" x14ac:dyDescent="0.3">
      <c r="A90" s="50"/>
      <c r="B90" s="50"/>
      <c r="C90" s="50"/>
      <c r="D90" s="50"/>
      <c r="E90" s="50"/>
      <c r="F90" s="50"/>
      <c r="G90" s="50"/>
      <c r="H90" s="50"/>
    </row>
    <row r="91" spans="1:8" ht="13" x14ac:dyDescent="0.3">
      <c r="A91" s="50"/>
      <c r="B91" s="50"/>
      <c r="C91" s="50"/>
      <c r="D91" s="50"/>
      <c r="E91" s="50"/>
      <c r="F91" s="50"/>
      <c r="G91" s="50"/>
      <c r="H91" s="50"/>
    </row>
    <row r="92" spans="1:8" ht="13" x14ac:dyDescent="0.3">
      <c r="A92" s="50"/>
      <c r="B92" s="50"/>
      <c r="C92" s="50"/>
      <c r="D92" s="50"/>
      <c r="E92" s="50"/>
      <c r="F92" s="50"/>
      <c r="G92" s="50"/>
      <c r="H92" s="50"/>
    </row>
    <row r="93" spans="1:8" ht="13" x14ac:dyDescent="0.3">
      <c r="A93" s="50"/>
      <c r="B93" s="50"/>
      <c r="C93" s="50"/>
      <c r="D93" s="50"/>
      <c r="E93" s="50"/>
      <c r="F93" s="50"/>
      <c r="G93" s="50"/>
      <c r="H93" s="50"/>
    </row>
    <row r="94" spans="1:8" ht="13" x14ac:dyDescent="0.3">
      <c r="A94" s="50"/>
      <c r="B94" s="50"/>
      <c r="C94" s="50"/>
      <c r="D94" s="50"/>
      <c r="E94" s="50"/>
      <c r="F94" s="50"/>
      <c r="G94" s="50"/>
      <c r="H94" s="50"/>
    </row>
  </sheetData>
  <sortState ref="C101:P108">
    <sortCondition descending="1" ref="D101:D108"/>
  </sortState>
  <mergeCells count="7">
    <mergeCell ref="A65:H65"/>
    <mergeCell ref="G66:H66"/>
    <mergeCell ref="A1:H1"/>
    <mergeCell ref="A3:H3"/>
    <mergeCell ref="G4:H4"/>
    <mergeCell ref="A34:H34"/>
    <mergeCell ref="G35:H35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3"/>
  <sheetViews>
    <sheetView topLeftCell="A28" zoomScaleNormal="100" workbookViewId="0">
      <selection activeCell="M18" sqref="M18"/>
    </sheetView>
  </sheetViews>
  <sheetFormatPr defaultRowHeight="14.5" x14ac:dyDescent="0.35"/>
  <cols>
    <col min="1" max="13" width="9.54296875" customWidth="1"/>
    <col min="14" max="14" width="10.81640625" bestFit="1" customWidth="1"/>
    <col min="15" max="15" width="11" customWidth="1"/>
  </cols>
  <sheetData>
    <row r="1" spans="1:27" s="144" customFormat="1" x14ac:dyDescent="0.35">
      <c r="A1" s="152" t="s">
        <v>162</v>
      </c>
    </row>
    <row r="2" spans="1:27" x14ac:dyDescent="0.35"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</row>
    <row r="3" spans="1:27" x14ac:dyDescent="0.35">
      <c r="A3" s="608" t="s">
        <v>0</v>
      </c>
      <c r="B3" s="610" t="s">
        <v>1</v>
      </c>
      <c r="C3" s="610"/>
      <c r="D3" s="610"/>
      <c r="E3" s="610"/>
      <c r="F3" s="610"/>
      <c r="G3" s="610"/>
      <c r="H3" s="610"/>
      <c r="I3" s="610"/>
      <c r="J3" s="610"/>
      <c r="K3" s="610"/>
      <c r="L3" s="610"/>
      <c r="M3" s="611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</row>
    <row r="4" spans="1:27" x14ac:dyDescent="0.35">
      <c r="A4" s="609"/>
      <c r="B4" s="614" t="s">
        <v>2</v>
      </c>
      <c r="C4" s="614"/>
      <c r="D4" s="614" t="s">
        <v>3</v>
      </c>
      <c r="E4" s="614"/>
      <c r="F4" s="614" t="s">
        <v>4</v>
      </c>
      <c r="G4" s="614"/>
      <c r="H4" s="614" t="s">
        <v>5</v>
      </c>
      <c r="I4" s="614"/>
      <c r="J4" s="614" t="s">
        <v>143</v>
      </c>
      <c r="K4" s="614"/>
      <c r="L4" s="614" t="s">
        <v>7</v>
      </c>
      <c r="M4" s="615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</row>
    <row r="5" spans="1:27" x14ac:dyDescent="0.35">
      <c r="A5" s="609"/>
      <c r="B5" s="195" t="s">
        <v>6</v>
      </c>
      <c r="C5" s="196" t="s">
        <v>174</v>
      </c>
      <c r="D5" s="195" t="s">
        <v>6</v>
      </c>
      <c r="E5" s="196" t="s">
        <v>174</v>
      </c>
      <c r="F5" s="195" t="s">
        <v>6</v>
      </c>
      <c r="G5" s="196" t="s">
        <v>174</v>
      </c>
      <c r="H5" s="195" t="s">
        <v>6</v>
      </c>
      <c r="I5" s="196" t="s">
        <v>174</v>
      </c>
      <c r="J5" s="195" t="s">
        <v>6</v>
      </c>
      <c r="K5" s="196" t="s">
        <v>174</v>
      </c>
      <c r="L5" s="195" t="s">
        <v>6</v>
      </c>
      <c r="M5" s="197" t="s">
        <v>174</v>
      </c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</row>
    <row r="6" spans="1:27" x14ac:dyDescent="0.35">
      <c r="A6" s="260">
        <v>2008</v>
      </c>
      <c r="B6" s="198">
        <f>D6+F6+H6+L6</f>
        <v>51566940.648999989</v>
      </c>
      <c r="C6" s="198">
        <f>E6+G6+I6+M6</f>
        <v>58747202.545999959</v>
      </c>
      <c r="D6" s="199">
        <v>14440105.770999987</v>
      </c>
      <c r="E6" s="199">
        <v>33719552.678999946</v>
      </c>
      <c r="F6" s="199">
        <v>34553067.239000008</v>
      </c>
      <c r="G6" s="199">
        <v>19050502.269000012</v>
      </c>
      <c r="H6" s="199">
        <v>38540.244000000552</v>
      </c>
      <c r="I6" s="199">
        <v>2120340.7369999997</v>
      </c>
      <c r="J6" s="417" t="s">
        <v>212</v>
      </c>
      <c r="K6" s="417" t="s">
        <v>212</v>
      </c>
      <c r="L6" s="199">
        <v>2535227.3949999986</v>
      </c>
      <c r="M6" s="200">
        <v>3856806.8609999991</v>
      </c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</row>
    <row r="7" spans="1:27" x14ac:dyDescent="0.35">
      <c r="A7" s="260">
        <v>2009</v>
      </c>
      <c r="B7" s="198">
        <f t="shared" ref="B7:C10" si="0">D7+F7+H7+L7</f>
        <v>49730909.759811997</v>
      </c>
      <c r="C7" s="198">
        <f t="shared" si="0"/>
        <v>46981903.590999991</v>
      </c>
      <c r="D7" s="199">
        <v>14354588.134146998</v>
      </c>
      <c r="E7" s="199">
        <v>29926369.146000002</v>
      </c>
      <c r="F7" s="199">
        <v>32950449.728381999</v>
      </c>
      <c r="G7" s="199">
        <v>12954213.197999999</v>
      </c>
      <c r="H7" s="199">
        <v>44069.529168000001</v>
      </c>
      <c r="I7" s="199">
        <v>1883040.8810000001</v>
      </c>
      <c r="J7" s="417" t="s">
        <v>212</v>
      </c>
      <c r="K7" s="417" t="s">
        <v>212</v>
      </c>
      <c r="L7" s="199">
        <v>2381802.368115</v>
      </c>
      <c r="M7" s="200">
        <v>2218280.3659999999</v>
      </c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</row>
    <row r="8" spans="1:27" x14ac:dyDescent="0.35">
      <c r="A8" s="260">
        <v>2010</v>
      </c>
      <c r="B8" s="198">
        <f t="shared" si="0"/>
        <v>49904698.436909974</v>
      </c>
      <c r="C8" s="198">
        <f t="shared" si="0"/>
        <v>51753038.585000038</v>
      </c>
      <c r="D8" s="199">
        <v>14898273.16850898</v>
      </c>
      <c r="E8" s="199">
        <v>31596604.829000041</v>
      </c>
      <c r="F8" s="199">
        <v>32422862.091125995</v>
      </c>
      <c r="G8" s="199">
        <v>15992707.217000002</v>
      </c>
      <c r="H8" s="199">
        <v>117645.90817400016</v>
      </c>
      <c r="I8" s="199">
        <v>2072384.279999994</v>
      </c>
      <c r="J8" s="417" t="s">
        <v>212</v>
      </c>
      <c r="K8" s="417" t="s">
        <v>212</v>
      </c>
      <c r="L8" s="199">
        <v>2465917.2691009999</v>
      </c>
      <c r="M8" s="200">
        <v>2091342.2590000005</v>
      </c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</row>
    <row r="9" spans="1:27" x14ac:dyDescent="0.35">
      <c r="A9" s="260">
        <v>2011</v>
      </c>
      <c r="B9" s="198">
        <f t="shared" si="0"/>
        <v>48417447.908947974</v>
      </c>
      <c r="C9" s="198">
        <f t="shared" si="0"/>
        <v>53783030.48399999</v>
      </c>
      <c r="D9" s="199">
        <v>14745182.474514976</v>
      </c>
      <c r="E9" s="199">
        <v>32258604.608999997</v>
      </c>
      <c r="F9" s="199">
        <v>31622891.833838996</v>
      </c>
      <c r="G9" s="199">
        <v>18043056.235000003</v>
      </c>
      <c r="H9" s="199">
        <v>34378.101167000081</v>
      </c>
      <c r="I9" s="199">
        <v>1886887.2399999977</v>
      </c>
      <c r="J9" s="417" t="s">
        <v>212</v>
      </c>
      <c r="K9" s="417" t="s">
        <v>212</v>
      </c>
      <c r="L9" s="199">
        <v>2014995.4994270001</v>
      </c>
      <c r="M9" s="200">
        <v>1594482.4000000004</v>
      </c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</row>
    <row r="10" spans="1:27" x14ac:dyDescent="0.35">
      <c r="A10" s="260">
        <v>2012</v>
      </c>
      <c r="B10" s="198">
        <f t="shared" si="0"/>
        <v>49800324</v>
      </c>
      <c r="C10" s="198">
        <f t="shared" si="0"/>
        <v>53460331</v>
      </c>
      <c r="D10" s="199">
        <v>15184625</v>
      </c>
      <c r="E10" s="199">
        <v>32170067</v>
      </c>
      <c r="F10" s="199">
        <v>32651992</v>
      </c>
      <c r="G10" s="199">
        <v>18038256</v>
      </c>
      <c r="H10" s="199">
        <v>29391</v>
      </c>
      <c r="I10" s="199">
        <v>2005855</v>
      </c>
      <c r="J10" s="417" t="s">
        <v>212</v>
      </c>
      <c r="K10" s="417" t="s">
        <v>212</v>
      </c>
      <c r="L10" s="199">
        <v>1934316</v>
      </c>
      <c r="M10" s="200">
        <v>1246153</v>
      </c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</row>
    <row r="11" spans="1:27" x14ac:dyDescent="0.35">
      <c r="A11" s="260">
        <v>2013</v>
      </c>
      <c r="B11" s="198">
        <f>D11+F11+H11+J11+L11</f>
        <v>51410269</v>
      </c>
      <c r="C11" s="198">
        <f>E11+G11+I11+K11+M11</f>
        <v>54128938</v>
      </c>
      <c r="D11" s="199">
        <v>15597592</v>
      </c>
      <c r="E11" s="199">
        <v>32642812</v>
      </c>
      <c r="F11" s="199">
        <v>33324554</v>
      </c>
      <c r="G11" s="199">
        <v>17987154</v>
      </c>
      <c r="H11" s="199">
        <v>33920</v>
      </c>
      <c r="I11" s="199">
        <v>1974262</v>
      </c>
      <c r="J11" s="199">
        <v>390229</v>
      </c>
      <c r="K11" s="199">
        <v>321874</v>
      </c>
      <c r="L11" s="199">
        <v>2063974</v>
      </c>
      <c r="M11" s="200">
        <v>1202836</v>
      </c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</row>
    <row r="12" spans="1:27" x14ac:dyDescent="0.35">
      <c r="A12" s="260">
        <v>2014</v>
      </c>
      <c r="B12" s="198">
        <f t="shared" ref="B12:B15" si="1">D12+F12+H12+J12+L12</f>
        <v>52740821.763999999</v>
      </c>
      <c r="C12" s="198">
        <f t="shared" ref="C12:C16" si="2">E12+G12+I12+K12+M12</f>
        <v>55612194.216000013</v>
      </c>
      <c r="D12" s="199">
        <v>17555604.236999996</v>
      </c>
      <c r="E12" s="199">
        <v>34899803.255000018</v>
      </c>
      <c r="F12" s="199">
        <v>32447329.373</v>
      </c>
      <c r="G12" s="199">
        <v>17011959.565999996</v>
      </c>
      <c r="H12" s="199">
        <v>37388.224000000002</v>
      </c>
      <c r="I12" s="199">
        <v>2025253.7370000004</v>
      </c>
      <c r="J12" s="199">
        <v>438340.94599999994</v>
      </c>
      <c r="K12" s="199">
        <v>331849.22600000002</v>
      </c>
      <c r="L12" s="199">
        <v>2262158.9839999992</v>
      </c>
      <c r="M12" s="200">
        <v>1343328.4319999998</v>
      </c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</row>
    <row r="13" spans="1:27" x14ac:dyDescent="0.35">
      <c r="A13" s="260">
        <v>2015</v>
      </c>
      <c r="B13" s="198">
        <f t="shared" si="1"/>
        <v>58834697</v>
      </c>
      <c r="C13" s="198">
        <f t="shared" si="2"/>
        <v>60310204</v>
      </c>
      <c r="D13" s="199">
        <v>17569553</v>
      </c>
      <c r="E13" s="199">
        <v>37323324</v>
      </c>
      <c r="F13" s="199">
        <v>36282727</v>
      </c>
      <c r="G13" s="199">
        <v>16046540</v>
      </c>
      <c r="H13" s="199">
        <v>38078</v>
      </c>
      <c r="I13" s="199">
        <v>2080097</v>
      </c>
      <c r="J13" s="199">
        <v>479553</v>
      </c>
      <c r="K13" s="199">
        <v>358184</v>
      </c>
      <c r="L13" s="199">
        <v>4464786</v>
      </c>
      <c r="M13" s="200">
        <v>4502059</v>
      </c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</row>
    <row r="14" spans="1:27" x14ac:dyDescent="0.35">
      <c r="A14" s="260">
        <v>2016</v>
      </c>
      <c r="B14" s="198">
        <f t="shared" si="1"/>
        <v>59723334</v>
      </c>
      <c r="C14" s="198">
        <f t="shared" si="2"/>
        <v>61242881</v>
      </c>
      <c r="D14" s="199">
        <v>18084202</v>
      </c>
      <c r="E14" s="199">
        <v>38821523</v>
      </c>
      <c r="F14" s="199">
        <v>36218669</v>
      </c>
      <c r="G14" s="199">
        <v>14890640</v>
      </c>
      <c r="H14" s="199">
        <v>41690</v>
      </c>
      <c r="I14" s="199">
        <v>2371596</v>
      </c>
      <c r="J14" s="199">
        <v>699109</v>
      </c>
      <c r="K14" s="199">
        <v>283508</v>
      </c>
      <c r="L14" s="199">
        <v>4679664</v>
      </c>
      <c r="M14" s="200">
        <v>4875614</v>
      </c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</row>
    <row r="15" spans="1:27" x14ac:dyDescent="0.35">
      <c r="A15" s="260">
        <v>2017</v>
      </c>
      <c r="B15" s="198">
        <f t="shared" si="1"/>
        <v>63646615.805999927</v>
      </c>
      <c r="C15" s="198">
        <f t="shared" si="2"/>
        <v>69489166</v>
      </c>
      <c r="D15" s="201">
        <v>19451429.945999954</v>
      </c>
      <c r="E15" s="201">
        <v>42999680</v>
      </c>
      <c r="F15" s="201">
        <v>39207509.045999974</v>
      </c>
      <c r="G15" s="201">
        <v>18154888</v>
      </c>
      <c r="H15" s="199">
        <v>54238.298999999759</v>
      </c>
      <c r="I15" s="199">
        <v>2858468</v>
      </c>
      <c r="J15" s="199">
        <v>356438.42600000004</v>
      </c>
      <c r="K15" s="199">
        <v>329809</v>
      </c>
      <c r="L15" s="201">
        <v>4577000.0889999997</v>
      </c>
      <c r="M15" s="202">
        <f>(4124433+1021888)</f>
        <v>5146321</v>
      </c>
      <c r="N15" s="13"/>
      <c r="O15" s="13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</row>
    <row r="16" spans="1:27" s="144" customFormat="1" x14ac:dyDescent="0.35">
      <c r="A16" s="260">
        <v>2018</v>
      </c>
      <c r="B16" s="198">
        <f>D16+F16+H16+J16+L16</f>
        <v>62856253.319999985</v>
      </c>
      <c r="C16" s="198">
        <f t="shared" si="2"/>
        <v>75363915.189999998</v>
      </c>
      <c r="D16" s="398">
        <v>19997066.258999996</v>
      </c>
      <c r="E16" s="398">
        <v>46482349.085999995</v>
      </c>
      <c r="F16" s="398">
        <v>38260193.573999994</v>
      </c>
      <c r="G16" s="398">
        <v>20235732.750999998</v>
      </c>
      <c r="H16" s="399">
        <v>51196.925999999963</v>
      </c>
      <c r="I16" s="399">
        <v>2935508.986000001</v>
      </c>
      <c r="J16" s="399">
        <v>340344.77799999999</v>
      </c>
      <c r="K16" s="399">
        <v>352428.14100000006</v>
      </c>
      <c r="L16" s="398">
        <v>4207451.7829999998</v>
      </c>
      <c r="M16" s="400">
        <v>5357896.2259999998</v>
      </c>
      <c r="N16" s="13"/>
      <c r="O16" s="13"/>
    </row>
    <row r="17" spans="1:29" x14ac:dyDescent="0.35">
      <c r="A17" s="220" t="s">
        <v>2</v>
      </c>
      <c r="B17" s="203">
        <f>SUM(B6:B16)</f>
        <v>598632311.64466977</v>
      </c>
      <c r="C17" s="203">
        <f t="shared" ref="C17:L17" si="3">SUM(C6:C16)</f>
        <v>640872804.61199999</v>
      </c>
      <c r="D17" s="203">
        <f t="shared" si="3"/>
        <v>181878221.9901709</v>
      </c>
      <c r="E17" s="203">
        <f t="shared" si="3"/>
        <v>392840689.60399997</v>
      </c>
      <c r="F17" s="203">
        <f t="shared" si="3"/>
        <v>379942244.88534701</v>
      </c>
      <c r="G17" s="203">
        <f t="shared" si="3"/>
        <v>188405649.236</v>
      </c>
      <c r="H17" s="203">
        <f t="shared" si="3"/>
        <v>520536.23150900053</v>
      </c>
      <c r="I17" s="203">
        <f t="shared" si="3"/>
        <v>24213693.860999994</v>
      </c>
      <c r="J17" s="203">
        <f>SUM(J6:J16)</f>
        <v>2704015.15</v>
      </c>
      <c r="K17" s="203">
        <f>SUM(K6:K16)</f>
        <v>1977652.3670000001</v>
      </c>
      <c r="L17" s="203">
        <f t="shared" si="3"/>
        <v>33587293.387642995</v>
      </c>
      <c r="M17" s="204">
        <f>SUM(M6:M16)</f>
        <v>33435119.544</v>
      </c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</row>
    <row r="18" spans="1:29" x14ac:dyDescent="0.35">
      <c r="A18" s="420" t="s">
        <v>214</v>
      </c>
      <c r="B18" s="419"/>
      <c r="C18" s="419"/>
      <c r="D18" s="419"/>
      <c r="E18" s="419"/>
      <c r="F18" s="419"/>
      <c r="G18" s="419"/>
      <c r="H18" s="419"/>
      <c r="I18" s="419"/>
      <c r="O18" s="384"/>
      <c r="P18" s="384"/>
      <c r="Q18" s="384"/>
      <c r="R18" s="384"/>
      <c r="S18" s="384"/>
      <c r="T18" s="384"/>
      <c r="U18" s="384"/>
      <c r="V18" s="384"/>
      <c r="W18" s="384"/>
      <c r="X18" s="384"/>
      <c r="Y18" s="384"/>
      <c r="Z18" s="384"/>
      <c r="AA18" s="384"/>
      <c r="AB18" s="384"/>
      <c r="AC18" s="384"/>
    </row>
    <row r="19" spans="1:29" ht="14.5" customHeight="1" x14ac:dyDescent="0.35">
      <c r="A19" s="421" t="s">
        <v>213</v>
      </c>
      <c r="B19" s="82"/>
      <c r="C19" s="82"/>
      <c r="D19" s="82"/>
      <c r="E19" s="82"/>
      <c r="F19" s="82"/>
      <c r="G19" s="82"/>
      <c r="H19" s="1"/>
      <c r="I19" s="1"/>
      <c r="O19" s="111"/>
      <c r="P19" s="387"/>
      <c r="Q19" s="387"/>
      <c r="R19" s="387"/>
      <c r="S19" s="387"/>
      <c r="T19" s="387"/>
      <c r="U19" s="387"/>
      <c r="V19" s="387"/>
      <c r="W19" s="387"/>
      <c r="X19" s="387"/>
      <c r="Y19" s="387"/>
      <c r="Z19" s="388"/>
      <c r="AA19" s="388"/>
      <c r="AB19" s="612"/>
      <c r="AC19" s="612"/>
    </row>
    <row r="20" spans="1:29" x14ac:dyDescent="0.35">
      <c r="A20" s="418"/>
      <c r="B20" s="82"/>
      <c r="C20" s="82"/>
      <c r="D20" s="82"/>
      <c r="E20" s="82"/>
      <c r="F20" s="82"/>
      <c r="G20" s="82"/>
      <c r="H20" s="1"/>
      <c r="I20" s="1"/>
      <c r="J20" s="144"/>
      <c r="K20" s="144"/>
      <c r="L20" s="144"/>
      <c r="M20" s="144"/>
      <c r="N20" s="144"/>
      <c r="O20" s="112"/>
      <c r="P20" s="380"/>
      <c r="Q20" s="380"/>
      <c r="R20" s="380"/>
      <c r="S20" s="380"/>
      <c r="T20" s="380"/>
      <c r="U20" s="380"/>
      <c r="V20" s="380"/>
      <c r="W20" s="380"/>
      <c r="X20" s="380"/>
      <c r="Y20" s="380"/>
      <c r="Z20" s="380"/>
      <c r="AA20" s="380"/>
      <c r="AB20" s="98"/>
      <c r="AC20" s="98"/>
    </row>
    <row r="21" spans="1:29" ht="14.5" customHeight="1" x14ac:dyDescent="0.35">
      <c r="A21" s="613" t="s">
        <v>163</v>
      </c>
      <c r="B21" s="613"/>
      <c r="C21" s="613"/>
      <c r="D21" s="613"/>
      <c r="E21" s="613"/>
      <c r="F21" s="613"/>
      <c r="G21" s="613"/>
      <c r="J21" s="76"/>
      <c r="K21" s="76"/>
      <c r="L21" s="76"/>
      <c r="M21" s="76"/>
      <c r="N21" s="76"/>
      <c r="O21" s="76"/>
      <c r="P21" s="76"/>
      <c r="Q21" s="76"/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</row>
    <row r="22" spans="1:29" ht="14.5" customHeight="1" x14ac:dyDescent="0.35">
      <c r="A22" s="144"/>
      <c r="B22" s="144"/>
      <c r="C22" s="144"/>
      <c r="D22" s="144"/>
      <c r="E22" s="144"/>
      <c r="F22" s="144"/>
      <c r="G22" s="170" t="s">
        <v>166</v>
      </c>
      <c r="J22" s="76"/>
      <c r="K22" s="76"/>
      <c r="L22" s="76"/>
      <c r="M22" s="76"/>
      <c r="N22" s="76"/>
      <c r="O22" s="76"/>
      <c r="P22" s="76"/>
      <c r="Q22" s="76"/>
      <c r="R22" s="110"/>
      <c r="S22" s="110"/>
      <c r="T22" s="76"/>
      <c r="U22" s="76"/>
      <c r="V22" s="76"/>
      <c r="W22" s="76"/>
      <c r="X22" s="76"/>
      <c r="Y22" s="76"/>
      <c r="Z22" s="76"/>
      <c r="AA22" s="76"/>
      <c r="AB22" s="110"/>
      <c r="AC22" s="110"/>
    </row>
    <row r="23" spans="1:29" ht="14.5" customHeight="1" x14ac:dyDescent="0.35">
      <c r="A23" s="608" t="s">
        <v>0</v>
      </c>
      <c r="B23" s="610" t="s">
        <v>1</v>
      </c>
      <c r="C23" s="610"/>
      <c r="D23" s="610"/>
      <c r="E23" s="610"/>
      <c r="F23" s="610"/>
      <c r="G23" s="611"/>
      <c r="J23" s="385"/>
      <c r="K23" s="385"/>
      <c r="L23" s="386"/>
      <c r="M23" s="386"/>
      <c r="N23" s="386"/>
      <c r="O23" s="386"/>
      <c r="P23" s="386"/>
      <c r="Q23" s="386"/>
      <c r="R23" s="110"/>
      <c r="S23" s="110"/>
      <c r="T23" s="76"/>
      <c r="U23" s="76"/>
      <c r="V23" s="76"/>
      <c r="W23" s="76"/>
      <c r="X23" s="76"/>
      <c r="Y23" s="76"/>
      <c r="Z23" s="76"/>
      <c r="AA23" s="76"/>
      <c r="AB23" s="110"/>
      <c r="AC23" s="110"/>
    </row>
    <row r="24" spans="1:29" ht="14.5" customHeight="1" x14ac:dyDescent="0.35">
      <c r="A24" s="609"/>
      <c r="B24" s="195" t="s">
        <v>2</v>
      </c>
      <c r="C24" s="195" t="s">
        <v>3</v>
      </c>
      <c r="D24" s="195" t="s">
        <v>4</v>
      </c>
      <c r="E24" s="195" t="s">
        <v>5</v>
      </c>
      <c r="F24" s="195" t="s">
        <v>143</v>
      </c>
      <c r="G24" s="205" t="s">
        <v>7</v>
      </c>
      <c r="J24" s="385"/>
      <c r="K24" s="385"/>
      <c r="L24" s="381"/>
      <c r="M24" s="381"/>
      <c r="N24" s="381"/>
      <c r="O24" s="381"/>
      <c r="P24" s="381"/>
      <c r="Q24" s="381"/>
      <c r="R24" s="110"/>
      <c r="S24" s="110"/>
      <c r="T24" s="385"/>
      <c r="U24" s="385"/>
      <c r="V24" s="386"/>
      <c r="W24" s="386"/>
      <c r="X24" s="386"/>
      <c r="Y24" s="386"/>
      <c r="Z24" s="386"/>
      <c r="AA24" s="386"/>
      <c r="AB24" s="110"/>
      <c r="AC24" s="110"/>
    </row>
    <row r="25" spans="1:29" ht="14.5" customHeight="1" x14ac:dyDescent="0.35">
      <c r="A25" s="609"/>
      <c r="B25" s="195" t="s">
        <v>159</v>
      </c>
      <c r="C25" s="195" t="s">
        <v>159</v>
      </c>
      <c r="D25" s="195" t="s">
        <v>159</v>
      </c>
      <c r="E25" s="195" t="s">
        <v>159</v>
      </c>
      <c r="F25" s="195" t="s">
        <v>159</v>
      </c>
      <c r="G25" s="205" t="s">
        <v>159</v>
      </c>
      <c r="J25" s="385"/>
      <c r="K25" s="385"/>
      <c r="L25" s="381"/>
      <c r="M25" s="381"/>
      <c r="N25" s="381"/>
      <c r="O25" s="381"/>
      <c r="P25" s="381"/>
      <c r="Q25" s="381"/>
      <c r="R25" s="76"/>
      <c r="S25" s="76"/>
      <c r="T25" s="385"/>
      <c r="U25" s="385"/>
      <c r="V25" s="381"/>
      <c r="W25" s="381"/>
      <c r="X25" s="381"/>
      <c r="Y25" s="381"/>
      <c r="Z25" s="381"/>
      <c r="AA25" s="381"/>
      <c r="AB25" s="76"/>
      <c r="AC25" s="76"/>
    </row>
    <row r="26" spans="1:29" ht="14.5" customHeight="1" x14ac:dyDescent="0.35">
      <c r="A26" s="260">
        <v>2008</v>
      </c>
      <c r="B26" s="198">
        <f t="shared" ref="B26:B35" si="4">(C6/B6)*1000</f>
        <v>1139.2415723452311</v>
      </c>
      <c r="C26" s="198">
        <f t="shared" ref="C26:C36" si="5">(E6/D6)*1000</f>
        <v>2335.131972974797</v>
      </c>
      <c r="D26" s="198">
        <f t="shared" ref="D26:D36" si="6">(G6/F6)*1000</f>
        <v>551.34041030944229</v>
      </c>
      <c r="E26" s="198">
        <f t="shared" ref="E26:E36" si="7">(I6/H6)*1000</f>
        <v>55016.276933793401</v>
      </c>
      <c r="F26" s="417" t="s">
        <v>212</v>
      </c>
      <c r="G26" s="206">
        <f t="shared" ref="G26:G35" si="8">(M6/L6)*1000</f>
        <v>1521.2863621647641</v>
      </c>
      <c r="J26" s="389"/>
      <c r="K26" s="389"/>
      <c r="L26" s="145"/>
      <c r="M26" s="145"/>
      <c r="N26" s="145"/>
      <c r="O26" s="145"/>
      <c r="P26" s="145"/>
      <c r="Q26" s="145"/>
      <c r="R26" s="76"/>
      <c r="S26" s="76"/>
      <c r="T26" s="385"/>
      <c r="U26" s="385"/>
      <c r="V26" s="381"/>
      <c r="W26" s="381"/>
      <c r="X26" s="381"/>
      <c r="Y26" s="381"/>
      <c r="Z26" s="381"/>
      <c r="AA26" s="381"/>
      <c r="AB26" s="76"/>
      <c r="AC26" s="76"/>
    </row>
    <row r="27" spans="1:29" x14ac:dyDescent="0.35">
      <c r="A27" s="260">
        <v>2009</v>
      </c>
      <c r="B27" s="198">
        <f t="shared" si="4"/>
        <v>944.7223832805588</v>
      </c>
      <c r="C27" s="198">
        <f t="shared" si="5"/>
        <v>2084.7946918665343</v>
      </c>
      <c r="D27" s="198">
        <f t="shared" si="6"/>
        <v>393.14222733785135</v>
      </c>
      <c r="E27" s="198">
        <f t="shared" si="7"/>
        <v>42728.863152169179</v>
      </c>
      <c r="F27" s="417" t="s">
        <v>212</v>
      </c>
      <c r="G27" s="206">
        <f t="shared" si="8"/>
        <v>931.34526848068663</v>
      </c>
      <c r="J27" s="389"/>
      <c r="K27" s="389"/>
      <c r="L27" s="145"/>
      <c r="M27" s="145"/>
      <c r="N27" s="145"/>
      <c r="O27" s="145"/>
      <c r="P27" s="145"/>
      <c r="Q27" s="145"/>
      <c r="R27" s="76"/>
      <c r="S27" s="76"/>
      <c r="T27" s="389"/>
      <c r="U27" s="389"/>
      <c r="V27" s="145"/>
      <c r="W27" s="145"/>
      <c r="X27" s="145"/>
      <c r="Y27" s="145"/>
      <c r="Z27" s="145"/>
      <c r="AA27" s="145"/>
      <c r="AB27" s="76"/>
    </row>
    <row r="28" spans="1:29" x14ac:dyDescent="0.35">
      <c r="A28" s="260">
        <v>2010</v>
      </c>
      <c r="B28" s="198">
        <f t="shared" si="4"/>
        <v>1037.0373973990995</v>
      </c>
      <c r="C28" s="198">
        <f t="shared" si="5"/>
        <v>2120.8232975474589</v>
      </c>
      <c r="D28" s="198">
        <f t="shared" si="6"/>
        <v>493.25402464630474</v>
      </c>
      <c r="E28" s="198">
        <f t="shared" si="7"/>
        <v>17615.438668167746</v>
      </c>
      <c r="F28" s="417" t="s">
        <v>212</v>
      </c>
      <c r="G28" s="206">
        <f t="shared" si="8"/>
        <v>848.09911719481238</v>
      </c>
      <c r="J28" s="389"/>
      <c r="K28" s="389"/>
      <c r="L28" s="145"/>
      <c r="M28" s="145"/>
      <c r="N28" s="145"/>
      <c r="O28" s="145"/>
      <c r="P28" s="145"/>
      <c r="Q28" s="145"/>
      <c r="R28" s="76"/>
      <c r="S28" s="76"/>
      <c r="T28" s="389"/>
      <c r="U28" s="389"/>
      <c r="V28" s="145"/>
      <c r="W28" s="145"/>
      <c r="X28" s="145"/>
      <c r="Y28" s="145"/>
      <c r="Z28" s="145"/>
      <c r="AA28" s="145"/>
      <c r="AB28" s="76"/>
    </row>
    <row r="29" spans="1:29" x14ac:dyDescent="0.35">
      <c r="A29" s="260">
        <v>2011</v>
      </c>
      <c r="B29" s="198">
        <f t="shared" si="4"/>
        <v>1110.8191944594503</v>
      </c>
      <c r="C29" s="198">
        <f t="shared" si="5"/>
        <v>2187.7385827374173</v>
      </c>
      <c r="D29" s="198">
        <f t="shared" si="6"/>
        <v>570.56945739834282</v>
      </c>
      <c r="E29" s="198">
        <f t="shared" si="7"/>
        <v>54886.313552746236</v>
      </c>
      <c r="F29" s="417" t="s">
        <v>212</v>
      </c>
      <c r="G29" s="206">
        <f t="shared" si="8"/>
        <v>791.30816939959414</v>
      </c>
      <c r="J29" s="389"/>
      <c r="K29" s="389"/>
      <c r="L29" s="145"/>
      <c r="M29" s="145"/>
      <c r="N29" s="145"/>
      <c r="O29" s="145"/>
      <c r="P29" s="145"/>
      <c r="Q29" s="145"/>
      <c r="R29" s="76"/>
      <c r="S29" s="76"/>
      <c r="T29" s="389"/>
      <c r="U29" s="389"/>
      <c r="V29" s="145"/>
      <c r="W29" s="145"/>
      <c r="X29" s="145"/>
      <c r="Y29" s="145"/>
      <c r="Z29" s="145"/>
      <c r="AA29" s="145"/>
      <c r="AB29" s="76"/>
    </row>
    <row r="30" spans="1:29" x14ac:dyDescent="0.35">
      <c r="A30" s="260">
        <v>2012</v>
      </c>
      <c r="B30" s="198">
        <f t="shared" si="4"/>
        <v>1073.4936383144818</v>
      </c>
      <c r="C30" s="198">
        <f t="shared" si="5"/>
        <v>2118.594762794603</v>
      </c>
      <c r="D30" s="198">
        <f t="shared" si="6"/>
        <v>552.43967963730972</v>
      </c>
      <c r="E30" s="198">
        <f t="shared" si="7"/>
        <v>68247.252560307577</v>
      </c>
      <c r="F30" s="417" t="s">
        <v>212</v>
      </c>
      <c r="G30" s="206">
        <f t="shared" si="8"/>
        <v>644.23444773242841</v>
      </c>
      <c r="J30" s="389"/>
      <c r="K30" s="389"/>
      <c r="L30" s="145"/>
      <c r="M30" s="145"/>
      <c r="N30" s="145"/>
      <c r="O30" s="145"/>
      <c r="P30" s="145"/>
      <c r="Q30" s="145"/>
      <c r="R30" s="76"/>
      <c r="S30" s="76"/>
      <c r="T30" s="389"/>
      <c r="U30" s="389"/>
      <c r="V30" s="145"/>
      <c r="W30" s="145"/>
      <c r="X30" s="145"/>
      <c r="Y30" s="145"/>
      <c r="Z30" s="145"/>
      <c r="AA30" s="145"/>
      <c r="AB30" s="76"/>
    </row>
    <row r="31" spans="1:29" x14ac:dyDescent="0.35">
      <c r="A31" s="260">
        <v>2013</v>
      </c>
      <c r="B31" s="198">
        <f t="shared" si="4"/>
        <v>1052.8818279476423</v>
      </c>
      <c r="C31" s="198">
        <f t="shared" si="5"/>
        <v>2092.8109928763365</v>
      </c>
      <c r="D31" s="198">
        <f t="shared" si="6"/>
        <v>539.75678114101686</v>
      </c>
      <c r="E31" s="198">
        <f t="shared" si="7"/>
        <v>58203.478773584902</v>
      </c>
      <c r="F31" s="198">
        <f t="shared" ref="F31:F35" si="9">(K11/J11)*1000</f>
        <v>824.833623333991</v>
      </c>
      <c r="G31" s="206">
        <f t="shared" si="8"/>
        <v>582.77672102458655</v>
      </c>
      <c r="J31" s="389"/>
      <c r="K31" s="389"/>
      <c r="L31" s="145"/>
      <c r="M31" s="145"/>
      <c r="N31" s="145"/>
      <c r="O31" s="145"/>
      <c r="P31" s="145"/>
      <c r="Q31" s="145"/>
      <c r="R31" s="76"/>
      <c r="S31" s="76"/>
      <c r="T31" s="389"/>
      <c r="U31" s="389"/>
      <c r="V31" s="145"/>
      <c r="W31" s="145"/>
      <c r="X31" s="145"/>
      <c r="Y31" s="145"/>
      <c r="Z31" s="145"/>
      <c r="AA31" s="145"/>
      <c r="AB31" s="76"/>
    </row>
    <row r="32" spans="1:29" x14ac:dyDescent="0.35">
      <c r="A32" s="260">
        <v>2014</v>
      </c>
      <c r="B32" s="198">
        <f t="shared" si="4"/>
        <v>1054.4430738081514</v>
      </c>
      <c r="C32" s="198">
        <f t="shared" si="5"/>
        <v>1987.9579639557824</v>
      </c>
      <c r="D32" s="198">
        <f t="shared" si="6"/>
        <v>524.29459973232656</v>
      </c>
      <c r="E32" s="198">
        <f t="shared" si="7"/>
        <v>54168.225187695469</v>
      </c>
      <c r="F32" s="198">
        <f t="shared" si="9"/>
        <v>757.05732952449318</v>
      </c>
      <c r="G32" s="206">
        <f t="shared" si="8"/>
        <v>593.82582811429847</v>
      </c>
      <c r="J32" s="389"/>
      <c r="K32" s="389"/>
      <c r="L32" s="145"/>
      <c r="M32" s="145"/>
      <c r="N32" s="145"/>
      <c r="O32" s="145"/>
      <c r="P32" s="145"/>
      <c r="Q32" s="145"/>
      <c r="R32" s="76"/>
      <c r="S32" s="76"/>
      <c r="T32" s="389"/>
      <c r="U32" s="389"/>
      <c r="V32" s="145"/>
      <c r="W32" s="145"/>
      <c r="X32" s="145"/>
      <c r="Y32" s="145"/>
      <c r="Z32" s="145"/>
      <c r="AA32" s="145"/>
      <c r="AB32" s="76"/>
    </row>
    <row r="33" spans="1:28" x14ac:dyDescent="0.35">
      <c r="A33" s="260">
        <v>2015</v>
      </c>
      <c r="B33" s="198">
        <f t="shared" si="4"/>
        <v>1025.0788578039246</v>
      </c>
      <c r="C33" s="198">
        <f t="shared" si="5"/>
        <v>2124.3183591523361</v>
      </c>
      <c r="D33" s="198">
        <f t="shared" si="6"/>
        <v>442.26389047328223</v>
      </c>
      <c r="E33" s="198">
        <f t="shared" si="7"/>
        <v>54627.265087452077</v>
      </c>
      <c r="F33" s="198">
        <f t="shared" si="9"/>
        <v>746.9122286796246</v>
      </c>
      <c r="G33" s="206">
        <f t="shared" si="8"/>
        <v>1008.34821646547</v>
      </c>
      <c r="J33" s="389"/>
      <c r="K33" s="389"/>
      <c r="L33" s="145"/>
      <c r="M33" s="145"/>
      <c r="N33" s="145"/>
      <c r="O33" s="145"/>
      <c r="P33" s="145"/>
      <c r="Q33" s="145"/>
      <c r="R33" s="76"/>
      <c r="S33" s="76"/>
      <c r="T33" s="389"/>
      <c r="U33" s="389"/>
      <c r="V33" s="145"/>
      <c r="W33" s="145"/>
      <c r="X33" s="145"/>
      <c r="Y33" s="145"/>
      <c r="Z33" s="145"/>
      <c r="AA33" s="145"/>
      <c r="AB33" s="76"/>
    </row>
    <row r="34" spans="1:28" x14ac:dyDescent="0.35">
      <c r="A34" s="260">
        <v>2016</v>
      </c>
      <c r="B34" s="198">
        <f t="shared" si="4"/>
        <v>1025.4431040303275</v>
      </c>
      <c r="C34" s="198">
        <f t="shared" si="5"/>
        <v>2146.709210613772</v>
      </c>
      <c r="D34" s="198">
        <f t="shared" si="6"/>
        <v>411.13161833749331</v>
      </c>
      <c r="E34" s="198">
        <f t="shared" si="7"/>
        <v>56886.447589349962</v>
      </c>
      <c r="F34" s="198">
        <f t="shared" si="9"/>
        <v>405.52760728298449</v>
      </c>
      <c r="G34" s="206">
        <f t="shared" si="8"/>
        <v>1041.8726643622279</v>
      </c>
      <c r="J34" s="389"/>
      <c r="K34" s="389"/>
      <c r="L34" s="145"/>
      <c r="M34" s="145"/>
      <c r="N34" s="145"/>
      <c r="O34" s="145"/>
      <c r="P34" s="145"/>
      <c r="Q34" s="145"/>
      <c r="R34" s="76"/>
      <c r="S34" s="76"/>
      <c r="T34" s="389"/>
      <c r="U34" s="389"/>
      <c r="V34" s="145"/>
      <c r="W34" s="145"/>
      <c r="X34" s="145"/>
      <c r="Y34" s="145"/>
      <c r="Z34" s="145"/>
      <c r="AA34" s="145"/>
      <c r="AB34" s="76"/>
    </row>
    <row r="35" spans="1:28" x14ac:dyDescent="0.35">
      <c r="A35" s="260">
        <v>2017</v>
      </c>
      <c r="B35" s="198">
        <f t="shared" si="4"/>
        <v>1091.7967140909525</v>
      </c>
      <c r="C35" s="198">
        <f t="shared" si="5"/>
        <v>2210.6179401397981</v>
      </c>
      <c r="D35" s="198">
        <f t="shared" si="6"/>
        <v>463.04619808159418</v>
      </c>
      <c r="E35" s="198">
        <f t="shared" si="7"/>
        <v>52702.021499605151</v>
      </c>
      <c r="F35" s="198">
        <f t="shared" si="9"/>
        <v>925.29024914951219</v>
      </c>
      <c r="G35" s="206">
        <f t="shared" si="8"/>
        <v>1124.387349777043</v>
      </c>
      <c r="J35" s="389"/>
      <c r="K35" s="389"/>
      <c r="L35" s="145"/>
      <c r="M35" s="145"/>
      <c r="N35" s="145"/>
      <c r="O35" s="145"/>
      <c r="P35" s="145"/>
      <c r="Q35" s="145"/>
      <c r="R35" s="76"/>
      <c r="S35" s="76"/>
      <c r="T35" s="389"/>
      <c r="U35" s="389"/>
      <c r="V35" s="145"/>
      <c r="W35" s="145"/>
      <c r="X35" s="145"/>
      <c r="Y35" s="145"/>
      <c r="Z35" s="145"/>
      <c r="AA35" s="145"/>
      <c r="AB35" s="76"/>
    </row>
    <row r="36" spans="1:28" s="144" customFormat="1" x14ac:dyDescent="0.35">
      <c r="A36" s="397">
        <v>2018</v>
      </c>
      <c r="B36" s="198">
        <f>(C16/B16)*1000</f>
        <v>1198.9883457788003</v>
      </c>
      <c r="C36" s="198">
        <f t="shared" si="5"/>
        <v>2324.4584222488074</v>
      </c>
      <c r="D36" s="198">
        <f t="shared" si="6"/>
        <v>528.89781416974699</v>
      </c>
      <c r="E36" s="198">
        <f t="shared" si="7"/>
        <v>57337.602378705378</v>
      </c>
      <c r="F36" s="198">
        <f>(K16/J16)*1000</f>
        <v>1035.5033007146656</v>
      </c>
      <c r="G36" s="206">
        <f>(M16/L16)*1000</f>
        <v>1273.430214375436</v>
      </c>
      <c r="J36" s="389"/>
      <c r="K36" s="389"/>
      <c r="L36" s="145"/>
      <c r="M36" s="145"/>
      <c r="N36" s="145"/>
      <c r="O36" s="145"/>
      <c r="P36" s="145"/>
      <c r="Q36" s="145"/>
      <c r="R36" s="76"/>
      <c r="S36" s="76"/>
      <c r="T36" s="389"/>
      <c r="U36" s="389"/>
      <c r="V36" s="145"/>
      <c r="W36" s="145"/>
      <c r="X36" s="145"/>
      <c r="Y36" s="145"/>
      <c r="Z36" s="145"/>
      <c r="AA36" s="145"/>
      <c r="AB36" s="76"/>
    </row>
    <row r="37" spans="1:28" x14ac:dyDescent="0.35">
      <c r="A37" s="220" t="s">
        <v>2</v>
      </c>
      <c r="B37" s="207">
        <f>(C17/B17)*1000</f>
        <v>1070.5616655594142</v>
      </c>
      <c r="C37" s="207">
        <f t="shared" ref="C37" si="10">(E17/D17)*1000</f>
        <v>2159.9105451186451</v>
      </c>
      <c r="D37" s="207">
        <f t="shared" ref="D37" si="11">(G17/F17)*1000</f>
        <v>495.87970743515001</v>
      </c>
      <c r="E37" s="207">
        <f t="shared" ref="E37" si="12">(I17/H17)*1000</f>
        <v>46516.827062750424</v>
      </c>
      <c r="F37" s="207">
        <f>(K17/J17)*1000</f>
        <v>731.37621547719516</v>
      </c>
      <c r="G37" s="208">
        <f t="shared" ref="G37" si="13">(M17/L17)*1000</f>
        <v>995.46930317109206</v>
      </c>
      <c r="J37" s="390"/>
      <c r="K37" s="390"/>
      <c r="L37" s="145"/>
      <c r="M37" s="145"/>
      <c r="N37" s="145"/>
      <c r="O37" s="145"/>
      <c r="P37" s="145"/>
      <c r="Q37" s="145"/>
      <c r="R37" s="76"/>
      <c r="S37" s="76"/>
      <c r="T37" s="389"/>
      <c r="U37" s="389"/>
      <c r="V37" s="145"/>
      <c r="W37" s="145"/>
      <c r="X37" s="145"/>
      <c r="Y37" s="145"/>
      <c r="Z37" s="145"/>
      <c r="AA37" s="145"/>
      <c r="AB37" s="76"/>
    </row>
    <row r="38" spans="1:28" x14ac:dyDescent="0.35"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390"/>
      <c r="U38" s="390"/>
      <c r="V38" s="145"/>
      <c r="W38" s="145"/>
      <c r="X38" s="145"/>
      <c r="Y38" s="145"/>
      <c r="Z38" s="145"/>
      <c r="AA38" s="145"/>
      <c r="AB38" s="76"/>
    </row>
    <row r="39" spans="1:28" x14ac:dyDescent="0.35">
      <c r="J39" s="389"/>
      <c r="K39" s="389"/>
      <c r="L39" s="146"/>
      <c r="M39" s="146"/>
      <c r="N39" s="146"/>
      <c r="O39" s="146"/>
      <c r="P39" s="146"/>
      <c r="Q39" s="146"/>
      <c r="R39" s="76"/>
      <c r="S39" s="76"/>
      <c r="T39" s="389"/>
      <c r="U39" s="389"/>
      <c r="V39" s="146"/>
      <c r="W39" s="146"/>
      <c r="X39" s="146"/>
      <c r="Y39" s="146"/>
      <c r="Z39" s="146"/>
      <c r="AA39" s="146"/>
      <c r="AB39" s="76"/>
    </row>
    <row r="40" spans="1:28" x14ac:dyDescent="0.35">
      <c r="J40" s="389"/>
      <c r="K40" s="389"/>
      <c r="L40" s="146"/>
      <c r="M40" s="146"/>
      <c r="N40" s="146"/>
      <c r="O40" s="146"/>
      <c r="P40" s="146"/>
      <c r="Q40" s="146"/>
      <c r="R40" s="76"/>
      <c r="S40" s="76"/>
      <c r="T40" s="389"/>
      <c r="U40" s="389"/>
      <c r="V40" s="146"/>
      <c r="W40" s="146"/>
      <c r="X40" s="146"/>
      <c r="Y40" s="146"/>
      <c r="Z40" s="146"/>
      <c r="AA40" s="146"/>
      <c r="AB40" s="76"/>
    </row>
    <row r="41" spans="1:28" x14ac:dyDescent="0.35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46"/>
      <c r="M41" s="146"/>
      <c r="N41" s="146"/>
      <c r="O41" s="146"/>
      <c r="P41" s="146"/>
      <c r="Q41" s="146"/>
      <c r="R41" s="76"/>
      <c r="S41" s="76"/>
      <c r="T41" s="389"/>
      <c r="U41" s="389"/>
      <c r="V41" s="146"/>
      <c r="W41" s="146"/>
      <c r="X41" s="146"/>
      <c r="Y41" s="146"/>
      <c r="Z41" s="146"/>
      <c r="AA41" s="146"/>
      <c r="AB41" s="76"/>
    </row>
    <row r="42" spans="1:28" x14ac:dyDescent="0.35"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390"/>
      <c r="U42" s="390"/>
      <c r="V42" s="146"/>
      <c r="W42" s="146"/>
      <c r="X42" s="146"/>
      <c r="Y42" s="146"/>
      <c r="Z42" s="146"/>
      <c r="AA42" s="146"/>
      <c r="AB42" s="76"/>
    </row>
    <row r="43" spans="1:28" x14ac:dyDescent="0.35"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</row>
  </sheetData>
  <mergeCells count="12">
    <mergeCell ref="A23:A25"/>
    <mergeCell ref="B23:G23"/>
    <mergeCell ref="AB19:AC19"/>
    <mergeCell ref="A21:G21"/>
    <mergeCell ref="H4:I4"/>
    <mergeCell ref="J4:K4"/>
    <mergeCell ref="A3:A5"/>
    <mergeCell ref="B3:M3"/>
    <mergeCell ref="B4:C4"/>
    <mergeCell ref="D4:E4"/>
    <mergeCell ref="F4:G4"/>
    <mergeCell ref="L4:M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14</vt:i4>
      </vt:variant>
    </vt:vector>
  </HeadingPairs>
  <TitlesOfParts>
    <vt:vector size="14" baseType="lpstr">
      <vt:lpstr>Índice</vt:lpstr>
      <vt:lpstr>1.1.1.</vt:lpstr>
      <vt:lpstr>1.1.2.</vt:lpstr>
      <vt:lpstr>1.1.3.</vt:lpstr>
      <vt:lpstr>1.2.1. a 1.2.3.</vt:lpstr>
      <vt:lpstr>1.3.1.</vt:lpstr>
      <vt:lpstr>1.3.2.</vt:lpstr>
      <vt:lpstr>1.4.1. a 1.4.3.</vt:lpstr>
      <vt:lpstr>2.1.1 e 2.1.2.</vt:lpstr>
      <vt:lpstr>2.2.1. e 2.2.2.</vt:lpstr>
      <vt:lpstr>2.3.1. a 2.3.3.</vt:lpstr>
      <vt:lpstr>2.4.1. a 2.4.3.</vt:lpstr>
      <vt:lpstr>2.5.1 a 2.5.3.</vt:lpstr>
      <vt:lpstr>2.6.1. a 2.6.3.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Graça Sousa</dc:creator>
  <cp:lastModifiedBy>(GEE) Graça Sousa</cp:lastModifiedBy>
  <cp:lastPrinted>2020-02-13T17:27:16Z</cp:lastPrinted>
  <dcterms:created xsi:type="dcterms:W3CDTF">2018-01-22T11:27:11Z</dcterms:created>
  <dcterms:modified xsi:type="dcterms:W3CDTF">2020-02-21T15:51:20Z</dcterms:modified>
</cp:coreProperties>
</file>