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2c7cc5297cc2eb7/gabriel.barros/DSAE/Transportes e Infraestruturas/Transportes - para publicação/"/>
    </mc:Choice>
  </mc:AlternateContent>
  <xr:revisionPtr revIDLastSave="20" documentId="13_ncr:1_{E553E964-86B6-4EAD-90C7-593259B44A41}" xr6:coauthVersionLast="46" xr6:coauthVersionMax="46" xr10:uidLastSave="{154ABC41-482A-4884-8BE5-3D112AD54F31}"/>
  <bookViews>
    <workbookView xWindow="-108" yWindow="-108" windowWidth="23256" windowHeight="12720" xr2:uid="{00000000-000D-0000-FFFF-FFFF00000000}"/>
  </bookViews>
  <sheets>
    <sheet name="Capa" sheetId="22" r:id="rId1"/>
    <sheet name="Índice" sheetId="19" r:id="rId2"/>
    <sheet name="1.1.1." sheetId="4" r:id="rId3"/>
    <sheet name="1.1.2." sheetId="5" r:id="rId4"/>
    <sheet name="1.1.3." sheetId="6" r:id="rId5"/>
    <sheet name="1.2.1. a 1.2.3." sheetId="3" r:id="rId6"/>
    <sheet name="1.3.1." sheetId="8" r:id="rId7"/>
    <sheet name="1.3.2." sheetId="11" r:id="rId8"/>
    <sheet name="1.4.1. a 1.4.3." sheetId="13" r:id="rId9"/>
    <sheet name="2.1.1 e 2.1.2." sheetId="1" r:id="rId10"/>
    <sheet name="2.2.1. e 2.2.2." sheetId="2" r:id="rId11"/>
    <sheet name="2.3.1. a 2.3.3." sheetId="20" r:id="rId12"/>
    <sheet name="2.4.1. a 2.4.3." sheetId="21" r:id="rId13"/>
    <sheet name="2.5.1 a 2.5.3." sheetId="7" r:id="rId14"/>
    <sheet name="2.6.1. a 2.6.3." sheetId="14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4" i="2" l="1"/>
  <c r="M24" i="2"/>
  <c r="B24" i="2"/>
  <c r="C82" i="4"/>
  <c r="G48" i="21" l="1"/>
  <c r="B53" i="21"/>
  <c r="B49" i="21"/>
  <c r="M32" i="7"/>
  <c r="C12" i="7"/>
  <c r="B12" i="7"/>
  <c r="J13" i="21" l="1"/>
  <c r="K13" i="21"/>
  <c r="L13" i="21"/>
  <c r="M13" i="21"/>
  <c r="G49" i="20"/>
  <c r="B23" i="2"/>
  <c r="B22" i="2"/>
  <c r="C22" i="2"/>
  <c r="C17" i="2"/>
  <c r="B17" i="2"/>
  <c r="C16" i="2"/>
  <c r="B16" i="2"/>
  <c r="B13" i="2"/>
  <c r="C13" i="2"/>
  <c r="B14" i="2"/>
  <c r="C14" i="2"/>
  <c r="B15" i="2"/>
  <c r="C15" i="2"/>
  <c r="B18" i="2"/>
  <c r="C18" i="2"/>
  <c r="B19" i="2"/>
  <c r="C19" i="2"/>
  <c r="B20" i="2"/>
  <c r="C20" i="2"/>
  <c r="B21" i="2"/>
  <c r="C21" i="2"/>
  <c r="C23" i="2"/>
  <c r="B12" i="2"/>
  <c r="C12" i="2"/>
  <c r="J24" i="2"/>
  <c r="G33" i="1"/>
  <c r="C33" i="1"/>
  <c r="C18" i="1"/>
  <c r="B18" i="1"/>
  <c r="B19" i="1"/>
  <c r="C19" i="1"/>
  <c r="B20" i="1"/>
  <c r="C20" i="1"/>
  <c r="B21" i="1"/>
  <c r="B22" i="1"/>
  <c r="C22" i="1"/>
  <c r="B23" i="1"/>
  <c r="C23" i="1"/>
  <c r="C17" i="1"/>
  <c r="B17" i="1"/>
  <c r="C13" i="1"/>
  <c r="C14" i="1"/>
  <c r="C15" i="1"/>
  <c r="C16" i="1"/>
  <c r="C12" i="1"/>
  <c r="B33" i="1" s="1"/>
  <c r="B13" i="1"/>
  <c r="B14" i="1"/>
  <c r="B15" i="1"/>
  <c r="B16" i="1"/>
  <c r="B12" i="1"/>
  <c r="D24" i="1"/>
  <c r="E24" i="1"/>
  <c r="F24" i="1"/>
  <c r="G24" i="1"/>
  <c r="H24" i="1"/>
  <c r="I24" i="1"/>
  <c r="J24" i="1"/>
  <c r="K24" i="1"/>
  <c r="L24" i="1"/>
  <c r="V12" i="11"/>
  <c r="W12" i="11"/>
  <c r="V13" i="11"/>
  <c r="W13" i="11"/>
  <c r="V14" i="11"/>
  <c r="W14" i="11"/>
  <c r="V15" i="11"/>
  <c r="W15" i="11"/>
  <c r="V16" i="11"/>
  <c r="W16" i="11"/>
  <c r="V17" i="11"/>
  <c r="W17" i="11"/>
  <c r="V18" i="11"/>
  <c r="W18" i="11"/>
  <c r="V19" i="11"/>
  <c r="W19" i="11"/>
  <c r="V20" i="11"/>
  <c r="W20" i="11"/>
  <c r="V21" i="11"/>
  <c r="W21" i="11"/>
  <c r="V22" i="11"/>
  <c r="W22" i="11"/>
  <c r="W11" i="11"/>
  <c r="V11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B23" i="11"/>
  <c r="AF23" i="8"/>
  <c r="AF22" i="8"/>
  <c r="AF21" i="8"/>
  <c r="U23" i="8"/>
  <c r="U22" i="8"/>
  <c r="U21" i="8"/>
  <c r="J23" i="8"/>
  <c r="J22" i="8"/>
  <c r="J21" i="8"/>
  <c r="AI13" i="8"/>
  <c r="AJ13" i="8"/>
  <c r="AK13" i="8"/>
  <c r="AI14" i="8"/>
  <c r="AJ14" i="8"/>
  <c r="AK14" i="8"/>
  <c r="AJ12" i="8"/>
  <c r="AK12" i="8"/>
  <c r="AI12" i="8"/>
  <c r="D82" i="6"/>
  <c r="E82" i="6"/>
  <c r="D83" i="6"/>
  <c r="E83" i="6"/>
  <c r="C83" i="6"/>
  <c r="C82" i="6"/>
  <c r="E53" i="6"/>
  <c r="C29" i="6"/>
  <c r="J56" i="6" s="1"/>
  <c r="D29" i="6"/>
  <c r="E29" i="6"/>
  <c r="C82" i="5"/>
  <c r="D82" i="5"/>
  <c r="E82" i="5"/>
  <c r="D83" i="5"/>
  <c r="E83" i="5"/>
  <c r="C83" i="5"/>
  <c r="C53" i="5"/>
  <c r="D53" i="5"/>
  <c r="E53" i="5"/>
  <c r="C29" i="5"/>
  <c r="D29" i="5"/>
  <c r="E29" i="5"/>
  <c r="D82" i="4"/>
  <c r="E82" i="4"/>
  <c r="D83" i="4"/>
  <c r="E83" i="4"/>
  <c r="C83" i="4"/>
  <c r="C53" i="4"/>
  <c r="D53" i="4"/>
  <c r="E53" i="4"/>
  <c r="C29" i="4"/>
  <c r="D29" i="4"/>
  <c r="E29" i="4"/>
  <c r="B14" i="21"/>
  <c r="M13" i="20"/>
  <c r="L13" i="20"/>
  <c r="K13" i="20"/>
  <c r="J13" i="20"/>
  <c r="I13" i="20"/>
  <c r="H13" i="20"/>
  <c r="G13" i="20"/>
  <c r="F13" i="20"/>
  <c r="E13" i="20"/>
  <c r="D13" i="20"/>
  <c r="B39" i="7"/>
  <c r="B40" i="7"/>
  <c r="B41" i="7"/>
  <c r="B42" i="7"/>
  <c r="B43" i="7"/>
  <c r="D24" i="2"/>
  <c r="E24" i="2"/>
  <c r="F24" i="2"/>
  <c r="G24" i="2"/>
  <c r="H24" i="2"/>
  <c r="I24" i="2"/>
  <c r="K24" i="2"/>
  <c r="L24" i="2"/>
  <c r="E84" i="5" l="1"/>
  <c r="B83" i="4"/>
  <c r="B33" i="2"/>
  <c r="C24" i="2"/>
  <c r="B45" i="2"/>
  <c r="B24" i="1"/>
  <c r="V23" i="11"/>
  <c r="W23" i="11"/>
  <c r="C84" i="5"/>
  <c r="D84" i="5"/>
  <c r="J56" i="4"/>
  <c r="AP23" i="8"/>
  <c r="AO23" i="8"/>
  <c r="AN23" i="8"/>
  <c r="AM23" i="8"/>
  <c r="AL23" i="8"/>
  <c r="AK23" i="8"/>
  <c r="AJ23" i="8"/>
  <c r="AI23" i="8"/>
  <c r="AP22" i="8"/>
  <c r="AO22" i="8"/>
  <c r="AN22" i="8"/>
  <c r="AM22" i="8"/>
  <c r="AL22" i="8"/>
  <c r="AK22" i="8"/>
  <c r="AJ22" i="8"/>
  <c r="AI22" i="8"/>
  <c r="AP21" i="8"/>
  <c r="AP20" i="8" s="1"/>
  <c r="AO21" i="8"/>
  <c r="AN21" i="8"/>
  <c r="AM21" i="8"/>
  <c r="AL21" i="8"/>
  <c r="AL20" i="8" s="1"/>
  <c r="AK21" i="8"/>
  <c r="AK20" i="8" s="1"/>
  <c r="AJ21" i="8"/>
  <c r="AI21" i="8"/>
  <c r="AJ20" i="8"/>
  <c r="AE20" i="8"/>
  <c r="AD20" i="8"/>
  <c r="AC20" i="8"/>
  <c r="AB20" i="8"/>
  <c r="AA20" i="8"/>
  <c r="Z20" i="8"/>
  <c r="Y20" i="8"/>
  <c r="X20" i="8"/>
  <c r="T20" i="8"/>
  <c r="S20" i="8"/>
  <c r="R20" i="8"/>
  <c r="Q20" i="8"/>
  <c r="P20" i="8"/>
  <c r="O20" i="8"/>
  <c r="N20" i="8"/>
  <c r="M20" i="8"/>
  <c r="I20" i="8"/>
  <c r="H20" i="8"/>
  <c r="G20" i="8"/>
  <c r="F20" i="8"/>
  <c r="E20" i="8"/>
  <c r="D20" i="8"/>
  <c r="C20" i="8"/>
  <c r="B20" i="8"/>
  <c r="G11" i="8"/>
  <c r="H11" i="8"/>
  <c r="I11" i="8"/>
  <c r="K11" i="8"/>
  <c r="L11" i="8"/>
  <c r="M11" i="8"/>
  <c r="O11" i="8"/>
  <c r="P11" i="8"/>
  <c r="Q11" i="8"/>
  <c r="S11" i="8"/>
  <c r="T11" i="8"/>
  <c r="U11" i="8"/>
  <c r="W11" i="8"/>
  <c r="X11" i="8"/>
  <c r="Y11" i="8"/>
  <c r="AA11" i="8"/>
  <c r="AB11" i="8"/>
  <c r="AC11" i="8"/>
  <c r="AE11" i="8"/>
  <c r="AF11" i="8"/>
  <c r="AG11" i="8"/>
  <c r="F12" i="8"/>
  <c r="J12" i="8"/>
  <c r="N12" i="8"/>
  <c r="R12" i="8"/>
  <c r="V12" i="8"/>
  <c r="Z12" i="8"/>
  <c r="AD12" i="8"/>
  <c r="F13" i="8"/>
  <c r="J13" i="8"/>
  <c r="N13" i="8"/>
  <c r="R13" i="8"/>
  <c r="V13" i="8"/>
  <c r="Z13" i="8"/>
  <c r="AD13" i="8"/>
  <c r="F14" i="8"/>
  <c r="J14" i="8"/>
  <c r="N14" i="8"/>
  <c r="R14" i="8"/>
  <c r="V14" i="8"/>
  <c r="Z14" i="8"/>
  <c r="AD14" i="8"/>
  <c r="AH14" i="8"/>
  <c r="C76" i="4"/>
  <c r="D76" i="4"/>
  <c r="E76" i="4"/>
  <c r="B52" i="4"/>
  <c r="U20" i="8" l="1"/>
  <c r="AO20" i="8"/>
  <c r="J20" i="8"/>
  <c r="AN20" i="8"/>
  <c r="AF20" i="8"/>
  <c r="AM20" i="8"/>
  <c r="AQ21" i="8"/>
  <c r="AQ22" i="8"/>
  <c r="AQ23" i="8"/>
  <c r="AK11" i="8"/>
  <c r="AI20" i="8"/>
  <c r="AJ11" i="8"/>
  <c r="AD11" i="8"/>
  <c r="V11" i="8"/>
  <c r="J11" i="8"/>
  <c r="AH13" i="8"/>
  <c r="Z11" i="8"/>
  <c r="R11" i="8"/>
  <c r="N11" i="8"/>
  <c r="F11" i="8"/>
  <c r="AH12" i="8"/>
  <c r="AI11" i="8"/>
  <c r="AQ20" i="8" l="1"/>
  <c r="AH11" i="8"/>
  <c r="EQ41" i="21" l="1"/>
  <c r="EP41" i="21"/>
  <c r="EO41" i="21"/>
  <c r="EN41" i="21"/>
  <c r="EM41" i="21"/>
  <c r="EL41" i="21"/>
  <c r="EK41" i="21"/>
  <c r="EJ41" i="21"/>
  <c r="EI41" i="21"/>
  <c r="EH41" i="21"/>
  <c r="EQ40" i="21"/>
  <c r="EP40" i="21"/>
  <c r="EO40" i="21"/>
  <c r="EN40" i="21"/>
  <c r="EM40" i="21"/>
  <c r="EL40" i="21"/>
  <c r="EK40" i="21"/>
  <c r="EJ40" i="21"/>
  <c r="EI40" i="21"/>
  <c r="EH40" i="21"/>
  <c r="EQ39" i="21"/>
  <c r="EP39" i="21"/>
  <c r="EO39" i="21"/>
  <c r="EN39" i="21"/>
  <c r="EM39" i="21"/>
  <c r="EL39" i="21"/>
  <c r="EK39" i="21"/>
  <c r="EJ39" i="21"/>
  <c r="EI39" i="21"/>
  <c r="EH39" i="21"/>
  <c r="EQ38" i="21"/>
  <c r="EP38" i="21"/>
  <c r="EO38" i="21"/>
  <c r="EN38" i="21"/>
  <c r="EM38" i="21"/>
  <c r="EL38" i="21"/>
  <c r="EK38" i="21"/>
  <c r="EJ38" i="21"/>
  <c r="EI38" i="21"/>
  <c r="EH38" i="21"/>
  <c r="EQ37" i="21"/>
  <c r="EP37" i="21"/>
  <c r="EO37" i="21"/>
  <c r="EN37" i="21"/>
  <c r="EM37" i="21"/>
  <c r="EL37" i="21"/>
  <c r="EK37" i="21"/>
  <c r="EJ37" i="21"/>
  <c r="EI37" i="21"/>
  <c r="EH37" i="21"/>
  <c r="EQ36" i="21"/>
  <c r="EP36" i="21"/>
  <c r="EO36" i="21"/>
  <c r="EN36" i="21"/>
  <c r="EM36" i="21"/>
  <c r="EL36" i="21"/>
  <c r="EK36" i="21"/>
  <c r="EJ36" i="21"/>
  <c r="EI36" i="21"/>
  <c r="EH36" i="21"/>
  <c r="EQ35" i="21"/>
  <c r="EP35" i="21"/>
  <c r="EO35" i="21"/>
  <c r="EN35" i="21"/>
  <c r="EM35" i="21"/>
  <c r="EL35" i="21"/>
  <c r="EK35" i="21"/>
  <c r="EJ35" i="21"/>
  <c r="EI35" i="21"/>
  <c r="EH35" i="21"/>
  <c r="EQ34" i="21"/>
  <c r="EP34" i="21"/>
  <c r="EO34" i="21"/>
  <c r="EN34" i="21"/>
  <c r="EM34" i="21"/>
  <c r="EL34" i="21"/>
  <c r="EK34" i="21"/>
  <c r="EJ34" i="21"/>
  <c r="EI34" i="21"/>
  <c r="EH34" i="21"/>
  <c r="EQ33" i="21"/>
  <c r="EP33" i="21"/>
  <c r="EO33" i="21"/>
  <c r="EN33" i="21"/>
  <c r="EM33" i="21"/>
  <c r="EL33" i="21"/>
  <c r="EK33" i="21"/>
  <c r="EJ33" i="21"/>
  <c r="EI33" i="21"/>
  <c r="EH33" i="21"/>
  <c r="EQ32" i="21"/>
  <c r="EP32" i="21"/>
  <c r="EO32" i="21"/>
  <c r="EN32" i="21"/>
  <c r="EM32" i="21"/>
  <c r="EL32" i="21"/>
  <c r="EK32" i="21"/>
  <c r="EJ32" i="21"/>
  <c r="EI32" i="21"/>
  <c r="EH32" i="21"/>
  <c r="EQ31" i="21"/>
  <c r="EP31" i="21"/>
  <c r="EO31" i="21"/>
  <c r="EN31" i="21"/>
  <c r="EM31" i="21"/>
  <c r="EL31" i="21"/>
  <c r="EK31" i="21"/>
  <c r="EJ31" i="21"/>
  <c r="EI31" i="21"/>
  <c r="EH31" i="21"/>
  <c r="EQ30" i="21"/>
  <c r="EP30" i="21"/>
  <c r="EO30" i="21"/>
  <c r="EN30" i="21"/>
  <c r="EM30" i="21"/>
  <c r="EL30" i="21"/>
  <c r="EK30" i="21"/>
  <c r="EJ30" i="21"/>
  <c r="EI30" i="21"/>
  <c r="EH30" i="21"/>
  <c r="EQ29" i="21"/>
  <c r="EP29" i="21"/>
  <c r="EO29" i="21"/>
  <c r="EN29" i="21"/>
  <c r="EM29" i="21"/>
  <c r="EL29" i="21"/>
  <c r="EK29" i="21"/>
  <c r="EJ29" i="21"/>
  <c r="EI29" i="21"/>
  <c r="EH29" i="21"/>
  <c r="EQ28" i="21"/>
  <c r="EP28" i="21"/>
  <c r="EO28" i="21"/>
  <c r="EN28" i="21"/>
  <c r="EM28" i="21"/>
  <c r="EL28" i="21"/>
  <c r="EK28" i="21"/>
  <c r="EJ28" i="21"/>
  <c r="EI28" i="21"/>
  <c r="EH28" i="21"/>
  <c r="EQ27" i="21"/>
  <c r="EP27" i="21"/>
  <c r="EO27" i="21"/>
  <c r="EN27" i="21"/>
  <c r="EM27" i="21"/>
  <c r="EL27" i="21"/>
  <c r="EK27" i="21"/>
  <c r="EJ27" i="21"/>
  <c r="EI27" i="21"/>
  <c r="EH27" i="21"/>
  <c r="EQ26" i="21"/>
  <c r="EP26" i="21"/>
  <c r="EO26" i="21"/>
  <c r="EN26" i="21"/>
  <c r="EM26" i="21"/>
  <c r="EL26" i="21"/>
  <c r="EK26" i="21"/>
  <c r="EJ26" i="21"/>
  <c r="EI26" i="21"/>
  <c r="EH26" i="21"/>
  <c r="EQ25" i="21"/>
  <c r="EP25" i="21"/>
  <c r="EO25" i="21"/>
  <c r="EN25" i="21"/>
  <c r="EM25" i="21"/>
  <c r="EL25" i="21"/>
  <c r="EK25" i="21"/>
  <c r="EJ25" i="21"/>
  <c r="EI25" i="21"/>
  <c r="EH25" i="21"/>
  <c r="EQ24" i="21"/>
  <c r="EP24" i="21"/>
  <c r="EO24" i="21"/>
  <c r="EN24" i="21"/>
  <c r="EM24" i="21"/>
  <c r="EL24" i="21"/>
  <c r="EK24" i="21"/>
  <c r="EJ24" i="21"/>
  <c r="EI24" i="21"/>
  <c r="EH24" i="21"/>
  <c r="EQ23" i="21"/>
  <c r="EP23" i="21"/>
  <c r="EO23" i="21"/>
  <c r="EN23" i="21"/>
  <c r="EM23" i="21"/>
  <c r="EL23" i="21"/>
  <c r="EK23" i="21"/>
  <c r="EJ23" i="21"/>
  <c r="EI23" i="21"/>
  <c r="EH23" i="21"/>
  <c r="EQ22" i="21"/>
  <c r="EP22" i="21"/>
  <c r="EO22" i="21"/>
  <c r="EN22" i="21"/>
  <c r="EM22" i="21"/>
  <c r="EL22" i="21"/>
  <c r="EK22" i="21"/>
  <c r="EJ22" i="21"/>
  <c r="EI22" i="21"/>
  <c r="EH22" i="21"/>
  <c r="EQ21" i="21"/>
  <c r="EP21" i="21"/>
  <c r="EO21" i="21"/>
  <c r="EN21" i="21"/>
  <c r="EM21" i="21"/>
  <c r="EL21" i="21"/>
  <c r="EK21" i="21"/>
  <c r="EJ21" i="21"/>
  <c r="EI21" i="21"/>
  <c r="EH21" i="21"/>
  <c r="EQ20" i="21"/>
  <c r="EP20" i="21"/>
  <c r="EO20" i="21"/>
  <c r="EN20" i="21"/>
  <c r="EM20" i="21"/>
  <c r="EL20" i="21"/>
  <c r="EK20" i="21"/>
  <c r="EJ20" i="21"/>
  <c r="EI20" i="21"/>
  <c r="EH20" i="21"/>
  <c r="EQ19" i="21"/>
  <c r="EP19" i="21"/>
  <c r="EO19" i="21"/>
  <c r="EN19" i="21"/>
  <c r="EM19" i="21"/>
  <c r="EL19" i="21"/>
  <c r="EK19" i="21"/>
  <c r="EJ19" i="21"/>
  <c r="EI19" i="21"/>
  <c r="EH19" i="21"/>
  <c r="EQ18" i="21"/>
  <c r="EP18" i="21"/>
  <c r="EO18" i="21"/>
  <c r="EN18" i="21"/>
  <c r="EM18" i="21"/>
  <c r="EL18" i="21"/>
  <c r="EK18" i="21"/>
  <c r="EJ18" i="21"/>
  <c r="EI18" i="21"/>
  <c r="EH18" i="21"/>
  <c r="EQ17" i="21"/>
  <c r="EP17" i="21"/>
  <c r="EO17" i="21"/>
  <c r="EN17" i="21"/>
  <c r="EM17" i="21"/>
  <c r="EL17" i="21"/>
  <c r="EK17" i="21"/>
  <c r="EJ17" i="21"/>
  <c r="EI17" i="21"/>
  <c r="EH17" i="21"/>
  <c r="EQ16" i="21"/>
  <c r="EP16" i="21"/>
  <c r="EO16" i="21"/>
  <c r="EN16" i="21"/>
  <c r="EM16" i="21"/>
  <c r="EL16" i="21"/>
  <c r="EK16" i="21"/>
  <c r="EJ16" i="21"/>
  <c r="EI16" i="21"/>
  <c r="EH16" i="21"/>
  <c r="EQ15" i="21"/>
  <c r="EP15" i="21"/>
  <c r="EO15" i="21"/>
  <c r="EN15" i="21"/>
  <c r="EM15" i="21"/>
  <c r="EL15" i="21"/>
  <c r="EK15" i="21"/>
  <c r="EJ15" i="21"/>
  <c r="EI15" i="21"/>
  <c r="EH15" i="21"/>
  <c r="EQ14" i="21"/>
  <c r="EP14" i="21"/>
  <c r="EO14" i="21"/>
  <c r="EN14" i="21"/>
  <c r="EM14" i="21"/>
  <c r="EL14" i="21"/>
  <c r="EK14" i="21"/>
  <c r="EJ14" i="21"/>
  <c r="EI14" i="21"/>
  <c r="EH14" i="21"/>
  <c r="I13" i="21"/>
  <c r="H13" i="21"/>
  <c r="G13" i="21"/>
  <c r="F13" i="21"/>
  <c r="E13" i="21"/>
  <c r="D13" i="21"/>
  <c r="J53" i="21"/>
  <c r="J52" i="21"/>
  <c r="J51" i="21"/>
  <c r="J50" i="21"/>
  <c r="J49" i="21"/>
  <c r="O48" i="21"/>
  <c r="N48" i="21"/>
  <c r="M48" i="21"/>
  <c r="L48" i="21"/>
  <c r="K48" i="21"/>
  <c r="B52" i="21"/>
  <c r="B51" i="21"/>
  <c r="B50" i="21"/>
  <c r="F48" i="21"/>
  <c r="E48" i="21"/>
  <c r="D48" i="21"/>
  <c r="C48" i="21"/>
  <c r="C41" i="21"/>
  <c r="B41" i="21"/>
  <c r="C40" i="21"/>
  <c r="B40" i="21"/>
  <c r="C39" i="21"/>
  <c r="B39" i="21"/>
  <c r="C38" i="21"/>
  <c r="B38" i="21"/>
  <c r="C37" i="21"/>
  <c r="B37" i="21"/>
  <c r="C36" i="21"/>
  <c r="B36" i="21"/>
  <c r="C35" i="21"/>
  <c r="B35" i="21"/>
  <c r="C34" i="21"/>
  <c r="B34" i="21"/>
  <c r="C33" i="21"/>
  <c r="B33" i="21"/>
  <c r="C32" i="21"/>
  <c r="B32" i="21"/>
  <c r="C31" i="21"/>
  <c r="B31" i="21"/>
  <c r="C30" i="21"/>
  <c r="B30" i="21"/>
  <c r="C29" i="21"/>
  <c r="B29" i="21"/>
  <c r="C28" i="21"/>
  <c r="B28" i="21"/>
  <c r="C27" i="21"/>
  <c r="B27" i="21"/>
  <c r="C26" i="21"/>
  <c r="B26" i="21"/>
  <c r="C25" i="21"/>
  <c r="B25" i="21"/>
  <c r="C24" i="21"/>
  <c r="B24" i="21"/>
  <c r="C23" i="21"/>
  <c r="B23" i="21"/>
  <c r="C22" i="21"/>
  <c r="B22" i="21"/>
  <c r="C21" i="21"/>
  <c r="B21" i="21"/>
  <c r="C20" i="21"/>
  <c r="B20" i="21"/>
  <c r="C19" i="21"/>
  <c r="B19" i="21"/>
  <c r="C18" i="21"/>
  <c r="B18" i="21"/>
  <c r="C17" i="21"/>
  <c r="B17" i="21"/>
  <c r="C16" i="21"/>
  <c r="B16" i="21"/>
  <c r="C15" i="21"/>
  <c r="B15" i="21"/>
  <c r="C14" i="21"/>
  <c r="C41" i="20"/>
  <c r="B41" i="20"/>
  <c r="C40" i="20"/>
  <c r="B40" i="20"/>
  <c r="C39" i="20"/>
  <c r="B39" i="20"/>
  <c r="C38" i="20"/>
  <c r="B38" i="20"/>
  <c r="C37" i="20"/>
  <c r="B37" i="20"/>
  <c r="C36" i="20"/>
  <c r="B36" i="20"/>
  <c r="C35" i="20"/>
  <c r="B35" i="20"/>
  <c r="C34" i="20"/>
  <c r="B34" i="20"/>
  <c r="C33" i="20"/>
  <c r="B33" i="20"/>
  <c r="C32" i="20"/>
  <c r="B32" i="20"/>
  <c r="C31" i="20"/>
  <c r="B31" i="20"/>
  <c r="C30" i="20"/>
  <c r="B30" i="20"/>
  <c r="C29" i="20"/>
  <c r="B29" i="20"/>
  <c r="C28" i="20"/>
  <c r="B28" i="20"/>
  <c r="C27" i="20"/>
  <c r="B27" i="20"/>
  <c r="C26" i="20"/>
  <c r="B26" i="20"/>
  <c r="C25" i="20"/>
  <c r="B25" i="20"/>
  <c r="C24" i="20"/>
  <c r="B24" i="20"/>
  <c r="C23" i="20"/>
  <c r="B23" i="20"/>
  <c r="C22" i="20"/>
  <c r="B22" i="20"/>
  <c r="C21" i="20"/>
  <c r="B21" i="20"/>
  <c r="C20" i="20"/>
  <c r="B20" i="20"/>
  <c r="C19" i="20"/>
  <c r="B19" i="20"/>
  <c r="C18" i="20"/>
  <c r="B18" i="20"/>
  <c r="C17" i="20"/>
  <c r="B17" i="20"/>
  <c r="C16" i="20"/>
  <c r="B16" i="20"/>
  <c r="C15" i="20"/>
  <c r="B15" i="20"/>
  <c r="C14" i="20"/>
  <c r="B14" i="20"/>
  <c r="EQ15" i="20"/>
  <c r="EQ16" i="20"/>
  <c r="EQ17" i="20"/>
  <c r="EQ18" i="20"/>
  <c r="EQ19" i="20"/>
  <c r="EQ20" i="20"/>
  <c r="EQ21" i="20"/>
  <c r="EQ22" i="20"/>
  <c r="EQ23" i="20"/>
  <c r="EQ24" i="20"/>
  <c r="EQ25" i="20"/>
  <c r="EQ26" i="20"/>
  <c r="EQ27" i="20"/>
  <c r="EQ28" i="20"/>
  <c r="EQ29" i="20"/>
  <c r="EQ30" i="20"/>
  <c r="EQ31" i="20"/>
  <c r="EQ32" i="20"/>
  <c r="EQ33" i="20"/>
  <c r="EQ34" i="20"/>
  <c r="EQ35" i="20"/>
  <c r="EQ36" i="20"/>
  <c r="EQ37" i="20"/>
  <c r="EQ38" i="20"/>
  <c r="EQ39" i="20"/>
  <c r="EQ40" i="20"/>
  <c r="EQ41" i="20"/>
  <c r="EQ14" i="20"/>
  <c r="EP15" i="20"/>
  <c r="EP16" i="20"/>
  <c r="EP17" i="20"/>
  <c r="EP18" i="20"/>
  <c r="EP19" i="20"/>
  <c r="EP20" i="20"/>
  <c r="EP21" i="20"/>
  <c r="EP22" i="20"/>
  <c r="EP23" i="20"/>
  <c r="EP24" i="20"/>
  <c r="EP25" i="20"/>
  <c r="EP26" i="20"/>
  <c r="EP27" i="20"/>
  <c r="EP28" i="20"/>
  <c r="EP29" i="20"/>
  <c r="EP30" i="20"/>
  <c r="EP31" i="20"/>
  <c r="EP32" i="20"/>
  <c r="EP33" i="20"/>
  <c r="EP34" i="20"/>
  <c r="EP35" i="20"/>
  <c r="EP36" i="20"/>
  <c r="EP37" i="20"/>
  <c r="EP38" i="20"/>
  <c r="EP39" i="20"/>
  <c r="EP40" i="20"/>
  <c r="EP41" i="20"/>
  <c r="EP14" i="20"/>
  <c r="EO15" i="20"/>
  <c r="EO16" i="20"/>
  <c r="EO17" i="20"/>
  <c r="EO18" i="20"/>
  <c r="EO19" i="20"/>
  <c r="EO20" i="20"/>
  <c r="EO21" i="20"/>
  <c r="EO22" i="20"/>
  <c r="EO23" i="20"/>
  <c r="EO24" i="20"/>
  <c r="EO25" i="20"/>
  <c r="EO26" i="20"/>
  <c r="EO27" i="20"/>
  <c r="EO28" i="20"/>
  <c r="EO29" i="20"/>
  <c r="EO30" i="20"/>
  <c r="EO31" i="20"/>
  <c r="EO32" i="20"/>
  <c r="EO33" i="20"/>
  <c r="EO34" i="20"/>
  <c r="EO35" i="20"/>
  <c r="EO36" i="20"/>
  <c r="EO37" i="20"/>
  <c r="EO38" i="20"/>
  <c r="EO39" i="20"/>
  <c r="EO40" i="20"/>
  <c r="EO41" i="20"/>
  <c r="EO14" i="20"/>
  <c r="EN15" i="20"/>
  <c r="EN16" i="20"/>
  <c r="EN17" i="20"/>
  <c r="EN18" i="20"/>
  <c r="EN19" i="20"/>
  <c r="EN20" i="20"/>
  <c r="EN21" i="20"/>
  <c r="EN22" i="20"/>
  <c r="EN23" i="20"/>
  <c r="EN24" i="20"/>
  <c r="EN25" i="20"/>
  <c r="EN26" i="20"/>
  <c r="EN27" i="20"/>
  <c r="EN28" i="20"/>
  <c r="EN29" i="20"/>
  <c r="EN30" i="20"/>
  <c r="EN31" i="20"/>
  <c r="EN32" i="20"/>
  <c r="EN33" i="20"/>
  <c r="EN34" i="20"/>
  <c r="EN35" i="20"/>
  <c r="EN36" i="20"/>
  <c r="EN37" i="20"/>
  <c r="EN38" i="20"/>
  <c r="EN39" i="20"/>
  <c r="EN40" i="20"/>
  <c r="EN41" i="20"/>
  <c r="EN14" i="20"/>
  <c r="EM15" i="20"/>
  <c r="EM16" i="20"/>
  <c r="EM17" i="20"/>
  <c r="EM18" i="20"/>
  <c r="EM19" i="20"/>
  <c r="EM20" i="20"/>
  <c r="EM21" i="20"/>
  <c r="EM22" i="20"/>
  <c r="EM23" i="20"/>
  <c r="EM24" i="20"/>
  <c r="EM25" i="20"/>
  <c r="EM26" i="20"/>
  <c r="EM27" i="20"/>
  <c r="EM28" i="20"/>
  <c r="EM29" i="20"/>
  <c r="EM30" i="20"/>
  <c r="EM31" i="20"/>
  <c r="EM32" i="20"/>
  <c r="EM33" i="20"/>
  <c r="EM34" i="20"/>
  <c r="EM35" i="20"/>
  <c r="EM36" i="20"/>
  <c r="EM37" i="20"/>
  <c r="EM38" i="20"/>
  <c r="EM39" i="20"/>
  <c r="EM40" i="20"/>
  <c r="EM41" i="20"/>
  <c r="EM14" i="20"/>
  <c r="EL15" i="20"/>
  <c r="EL16" i="20"/>
  <c r="EL17" i="20"/>
  <c r="EL18" i="20"/>
  <c r="EL19" i="20"/>
  <c r="EL20" i="20"/>
  <c r="EL21" i="20"/>
  <c r="EL22" i="20"/>
  <c r="EL23" i="20"/>
  <c r="EL24" i="20"/>
  <c r="EL25" i="20"/>
  <c r="EL26" i="20"/>
  <c r="EL27" i="20"/>
  <c r="EL28" i="20"/>
  <c r="EL29" i="20"/>
  <c r="EL30" i="20"/>
  <c r="EL31" i="20"/>
  <c r="EL32" i="20"/>
  <c r="EL33" i="20"/>
  <c r="EL34" i="20"/>
  <c r="EL35" i="20"/>
  <c r="EL36" i="20"/>
  <c r="EL37" i="20"/>
  <c r="EL38" i="20"/>
  <c r="EL39" i="20"/>
  <c r="EL40" i="20"/>
  <c r="EL41" i="20"/>
  <c r="EL14" i="20"/>
  <c r="EK15" i="20"/>
  <c r="EK16" i="20"/>
  <c r="EK17" i="20"/>
  <c r="EK18" i="20"/>
  <c r="EK19" i="20"/>
  <c r="EK20" i="20"/>
  <c r="EK21" i="20"/>
  <c r="EK22" i="20"/>
  <c r="EK23" i="20"/>
  <c r="EK24" i="20"/>
  <c r="EK25" i="20"/>
  <c r="EK26" i="20"/>
  <c r="EK27" i="20"/>
  <c r="EK28" i="20"/>
  <c r="EK29" i="20"/>
  <c r="EK30" i="20"/>
  <c r="EK31" i="20"/>
  <c r="EK32" i="20"/>
  <c r="EK33" i="20"/>
  <c r="EK34" i="20"/>
  <c r="EK35" i="20"/>
  <c r="EK36" i="20"/>
  <c r="EK37" i="20"/>
  <c r="EK38" i="20"/>
  <c r="EK39" i="20"/>
  <c r="EK40" i="20"/>
  <c r="EK41" i="20"/>
  <c r="EK14" i="20"/>
  <c r="EJ15" i="20"/>
  <c r="EJ16" i="20"/>
  <c r="EJ17" i="20"/>
  <c r="EJ18" i="20"/>
  <c r="EJ19" i="20"/>
  <c r="EJ20" i="20"/>
  <c r="EJ21" i="20"/>
  <c r="EJ22" i="20"/>
  <c r="EJ23" i="20"/>
  <c r="EJ24" i="20"/>
  <c r="EJ25" i="20"/>
  <c r="EJ26" i="20"/>
  <c r="EJ27" i="20"/>
  <c r="EJ28" i="20"/>
  <c r="EJ29" i="20"/>
  <c r="EJ30" i="20"/>
  <c r="EJ31" i="20"/>
  <c r="EJ32" i="20"/>
  <c r="EJ33" i="20"/>
  <c r="EJ34" i="20"/>
  <c r="EJ35" i="20"/>
  <c r="EJ36" i="20"/>
  <c r="EJ37" i="20"/>
  <c r="EJ38" i="20"/>
  <c r="EJ39" i="20"/>
  <c r="EJ40" i="20"/>
  <c r="EJ41" i="20"/>
  <c r="EJ14" i="20"/>
  <c r="EI15" i="20"/>
  <c r="EI16" i="20"/>
  <c r="EI17" i="20"/>
  <c r="EI18" i="20"/>
  <c r="EI19" i="20"/>
  <c r="EI20" i="20"/>
  <c r="EI21" i="20"/>
  <c r="EI22" i="20"/>
  <c r="EI23" i="20"/>
  <c r="EI24" i="20"/>
  <c r="EI25" i="20"/>
  <c r="EI26" i="20"/>
  <c r="EI27" i="20"/>
  <c r="EI28" i="20"/>
  <c r="EI29" i="20"/>
  <c r="EI30" i="20"/>
  <c r="EI31" i="20"/>
  <c r="EI32" i="20"/>
  <c r="EI33" i="20"/>
  <c r="EI34" i="20"/>
  <c r="EI35" i="20"/>
  <c r="EI36" i="20"/>
  <c r="EI37" i="20"/>
  <c r="EI38" i="20"/>
  <c r="EI39" i="20"/>
  <c r="EI40" i="20"/>
  <c r="EI41" i="20"/>
  <c r="EI14" i="20"/>
  <c r="EH14" i="20"/>
  <c r="EH15" i="20"/>
  <c r="EH16" i="20"/>
  <c r="EH17" i="20"/>
  <c r="EH18" i="20"/>
  <c r="EH19" i="20"/>
  <c r="EH20" i="20"/>
  <c r="EH21" i="20"/>
  <c r="EH22" i="20"/>
  <c r="EH23" i="20"/>
  <c r="EH24" i="20"/>
  <c r="EH25" i="20"/>
  <c r="EH26" i="20"/>
  <c r="EH27" i="20"/>
  <c r="EH28" i="20"/>
  <c r="EH29" i="20"/>
  <c r="EH30" i="20"/>
  <c r="EH31" i="20"/>
  <c r="EH32" i="20"/>
  <c r="EH33" i="20"/>
  <c r="EH34" i="20"/>
  <c r="EH35" i="20"/>
  <c r="EH36" i="20"/>
  <c r="EH37" i="20"/>
  <c r="EH38" i="20"/>
  <c r="EH39" i="20"/>
  <c r="EH40" i="20"/>
  <c r="EH41" i="20"/>
  <c r="O49" i="20"/>
  <c r="J54" i="20"/>
  <c r="J53" i="20"/>
  <c r="J52" i="20"/>
  <c r="J51" i="20"/>
  <c r="J50" i="20"/>
  <c r="N49" i="20"/>
  <c r="M49" i="20"/>
  <c r="L49" i="20"/>
  <c r="K49" i="20"/>
  <c r="C49" i="20"/>
  <c r="B54" i="20"/>
  <c r="B53" i="20"/>
  <c r="B52" i="20"/>
  <c r="B51" i="20"/>
  <c r="B50" i="20"/>
  <c r="F49" i="20"/>
  <c r="E49" i="20"/>
  <c r="D49" i="20"/>
  <c r="C44" i="2"/>
  <c r="D44" i="2"/>
  <c r="E44" i="2"/>
  <c r="F44" i="2"/>
  <c r="G44" i="2"/>
  <c r="B44" i="1"/>
  <c r="C44" i="1"/>
  <c r="D44" i="1"/>
  <c r="E44" i="1"/>
  <c r="F44" i="1"/>
  <c r="G44" i="1"/>
  <c r="H82" i="13"/>
  <c r="H51" i="13"/>
  <c r="B20" i="13"/>
  <c r="C20" i="13"/>
  <c r="D20" i="13"/>
  <c r="E20" i="13"/>
  <c r="F20" i="13"/>
  <c r="G20" i="13"/>
  <c r="B48" i="21" l="1"/>
  <c r="C13" i="20"/>
  <c r="B49" i="20"/>
  <c r="B13" i="20"/>
  <c r="C13" i="21"/>
  <c r="B13" i="21"/>
  <c r="J48" i="21"/>
  <c r="J49" i="20"/>
  <c r="H20" i="13"/>
  <c r="EG14" i="20"/>
  <c r="O45" i="11"/>
  <c r="O46" i="11"/>
  <c r="B14" i="8"/>
  <c r="B13" i="8"/>
  <c r="B12" i="8"/>
  <c r="E11" i="8"/>
  <c r="D11" i="8"/>
  <c r="C11" i="8"/>
  <c r="R36" i="3"/>
  <c r="R26" i="3"/>
  <c r="R25" i="3"/>
  <c r="R27" i="3"/>
  <c r="R28" i="3"/>
  <c r="R29" i="3"/>
  <c r="R30" i="3"/>
  <c r="R31" i="3"/>
  <c r="R32" i="3"/>
  <c r="R33" i="3"/>
  <c r="R34" i="3"/>
  <c r="R35" i="3"/>
  <c r="Q37" i="3"/>
  <c r="B11" i="8" l="1"/>
  <c r="C76" i="6"/>
  <c r="D76" i="6"/>
  <c r="E76" i="6"/>
  <c r="B52" i="6"/>
  <c r="C53" i="6"/>
  <c r="D53" i="6"/>
  <c r="B28" i="6"/>
  <c r="J57" i="5"/>
  <c r="C76" i="5"/>
  <c r="D76" i="5"/>
  <c r="E76" i="5"/>
  <c r="B52" i="5"/>
  <c r="J56" i="5"/>
  <c r="B28" i="5"/>
  <c r="D84" i="4"/>
  <c r="B28" i="4"/>
  <c r="B76" i="4"/>
  <c r="J57" i="4"/>
  <c r="K57" i="4"/>
  <c r="L57" i="4"/>
  <c r="K56" i="4"/>
  <c r="L56" i="4"/>
  <c r="I56" i="4" l="1"/>
  <c r="J57" i="6"/>
  <c r="B76" i="6"/>
  <c r="B76" i="5"/>
  <c r="B82" i="4"/>
  <c r="B84" i="4" s="1"/>
  <c r="C84" i="4"/>
  <c r="DW41" i="20" l="1"/>
  <c r="DV41" i="20"/>
  <c r="DW40" i="20"/>
  <c r="DV40" i="20"/>
  <c r="DW39" i="20"/>
  <c r="DV39" i="20"/>
  <c r="DW38" i="20"/>
  <c r="DV38" i="20"/>
  <c r="DW37" i="20"/>
  <c r="DV37" i="20"/>
  <c r="DW36" i="20"/>
  <c r="DV36" i="20"/>
  <c r="DW35" i="20"/>
  <c r="DV35" i="20"/>
  <c r="DW34" i="20"/>
  <c r="DV34" i="20"/>
  <c r="DW33" i="20"/>
  <c r="DV33" i="20"/>
  <c r="DW32" i="20"/>
  <c r="DV32" i="20"/>
  <c r="DW31" i="20"/>
  <c r="DV31" i="20"/>
  <c r="DW30" i="20"/>
  <c r="DV30" i="20"/>
  <c r="DW29" i="20"/>
  <c r="DV29" i="20"/>
  <c r="DW28" i="20"/>
  <c r="DV28" i="20"/>
  <c r="DW27" i="20"/>
  <c r="DV27" i="20"/>
  <c r="DW26" i="20"/>
  <c r="DV26" i="20"/>
  <c r="DW25" i="20"/>
  <c r="DV25" i="20"/>
  <c r="DW24" i="20"/>
  <c r="DV24" i="20"/>
  <c r="DW23" i="20"/>
  <c r="DV23" i="20"/>
  <c r="DW22" i="20"/>
  <c r="DV22" i="20"/>
  <c r="DW21" i="20"/>
  <c r="DV21" i="20"/>
  <c r="DW20" i="20"/>
  <c r="DV20" i="20"/>
  <c r="DW19" i="20"/>
  <c r="DV19" i="20"/>
  <c r="DW18" i="20"/>
  <c r="DV18" i="20"/>
  <c r="DW17" i="20"/>
  <c r="DV17" i="20"/>
  <c r="DW16" i="20"/>
  <c r="DV16" i="20"/>
  <c r="DW15" i="20"/>
  <c r="DV15" i="20"/>
  <c r="DW14" i="20"/>
  <c r="DV14" i="20"/>
  <c r="EE13" i="20"/>
  <c r="ED13" i="20"/>
  <c r="EC13" i="20"/>
  <c r="EB13" i="20"/>
  <c r="EA13" i="20"/>
  <c r="DZ13" i="20"/>
  <c r="DY13" i="20"/>
  <c r="DX13" i="20"/>
  <c r="DM41" i="20"/>
  <c r="DL41" i="20"/>
  <c r="DM40" i="20"/>
  <c r="DL40" i="20"/>
  <c r="DM39" i="20"/>
  <c r="DL39" i="20"/>
  <c r="DM38" i="20"/>
  <c r="DL38" i="20"/>
  <c r="DM37" i="20"/>
  <c r="DL37" i="20"/>
  <c r="DM36" i="20"/>
  <c r="DL36" i="20"/>
  <c r="DM35" i="20"/>
  <c r="DL35" i="20"/>
  <c r="DM34" i="20"/>
  <c r="DL34" i="20"/>
  <c r="DM33" i="20"/>
  <c r="DL33" i="20"/>
  <c r="DM32" i="20"/>
  <c r="DL32" i="20"/>
  <c r="DM31" i="20"/>
  <c r="DL31" i="20"/>
  <c r="DM30" i="20"/>
  <c r="DL30" i="20"/>
  <c r="DM29" i="20"/>
  <c r="DL29" i="20"/>
  <c r="DM28" i="20"/>
  <c r="DL28" i="20"/>
  <c r="DM27" i="20"/>
  <c r="DL27" i="20"/>
  <c r="DM26" i="20"/>
  <c r="DL26" i="20"/>
  <c r="DM25" i="20"/>
  <c r="DL25" i="20"/>
  <c r="DM24" i="20"/>
  <c r="DL24" i="20"/>
  <c r="DM23" i="20"/>
  <c r="DL23" i="20"/>
  <c r="DM22" i="20"/>
  <c r="DL22" i="20"/>
  <c r="DM21" i="20"/>
  <c r="DL21" i="20"/>
  <c r="DM20" i="20"/>
  <c r="DL20" i="20"/>
  <c r="DM19" i="20"/>
  <c r="DL19" i="20"/>
  <c r="DM18" i="20"/>
  <c r="DL18" i="20"/>
  <c r="DM17" i="20"/>
  <c r="DL17" i="20"/>
  <c r="DM16" i="20"/>
  <c r="DL16" i="20"/>
  <c r="DM15" i="20"/>
  <c r="DL15" i="20"/>
  <c r="DM14" i="20"/>
  <c r="DL14" i="20"/>
  <c r="DL13" i="20" s="1"/>
  <c r="DU13" i="20"/>
  <c r="DT13" i="20"/>
  <c r="DS13" i="20"/>
  <c r="DR13" i="20"/>
  <c r="DQ13" i="20"/>
  <c r="DP13" i="20"/>
  <c r="DO13" i="20"/>
  <c r="DN13" i="20"/>
  <c r="DC41" i="20"/>
  <c r="DB41" i="20"/>
  <c r="DC40" i="20"/>
  <c r="DB40" i="20"/>
  <c r="DC39" i="20"/>
  <c r="DB39" i="20"/>
  <c r="DC38" i="20"/>
  <c r="DB38" i="20"/>
  <c r="DC37" i="20"/>
  <c r="DB37" i="20"/>
  <c r="DC36" i="20"/>
  <c r="DB36" i="20"/>
  <c r="DC35" i="20"/>
  <c r="DB35" i="20"/>
  <c r="DC34" i="20"/>
  <c r="DB34" i="20"/>
  <c r="DC33" i="20"/>
  <c r="DB33" i="20"/>
  <c r="DC32" i="20"/>
  <c r="DB32" i="20"/>
  <c r="DC31" i="20"/>
  <c r="DB31" i="20"/>
  <c r="DC30" i="20"/>
  <c r="DB30" i="20"/>
  <c r="DC29" i="20"/>
  <c r="DB29" i="20"/>
  <c r="DC28" i="20"/>
  <c r="DB28" i="20"/>
  <c r="DC27" i="20"/>
  <c r="DB27" i="20"/>
  <c r="DC26" i="20"/>
  <c r="DB26" i="20"/>
  <c r="DC25" i="20"/>
  <c r="DB25" i="20"/>
  <c r="DC24" i="20"/>
  <c r="DB24" i="20"/>
  <c r="DC23" i="20"/>
  <c r="DB23" i="20"/>
  <c r="DC22" i="20"/>
  <c r="DB22" i="20"/>
  <c r="DC21" i="20"/>
  <c r="DB21" i="20"/>
  <c r="DC20" i="20"/>
  <c r="DB20" i="20"/>
  <c r="DC19" i="20"/>
  <c r="DB19" i="20"/>
  <c r="DC18" i="20"/>
  <c r="DB18" i="20"/>
  <c r="DC17" i="20"/>
  <c r="DB17" i="20"/>
  <c r="DC16" i="20"/>
  <c r="DB16" i="20"/>
  <c r="DC15" i="20"/>
  <c r="DB15" i="20"/>
  <c r="DC14" i="20"/>
  <c r="DB14" i="20"/>
  <c r="DK13" i="20"/>
  <c r="DJ13" i="20"/>
  <c r="DI13" i="20"/>
  <c r="DH13" i="20"/>
  <c r="DG13" i="20"/>
  <c r="DF13" i="20"/>
  <c r="DE13" i="20"/>
  <c r="DD13" i="20"/>
  <c r="CS41" i="20"/>
  <c r="CR41" i="20"/>
  <c r="CS40" i="20"/>
  <c r="CR40" i="20"/>
  <c r="CS39" i="20"/>
  <c r="CR39" i="20"/>
  <c r="CS38" i="20"/>
  <c r="CR38" i="20"/>
  <c r="CS37" i="20"/>
  <c r="CR37" i="20"/>
  <c r="CS36" i="20"/>
  <c r="CR36" i="20"/>
  <c r="CS35" i="20"/>
  <c r="CR35" i="20"/>
  <c r="CS34" i="20"/>
  <c r="CR34" i="20"/>
  <c r="CS33" i="20"/>
  <c r="CR33" i="20"/>
  <c r="CS32" i="20"/>
  <c r="CR32" i="20"/>
  <c r="CS31" i="20"/>
  <c r="CR31" i="20"/>
  <c r="CS30" i="20"/>
  <c r="CR30" i="20"/>
  <c r="CS29" i="20"/>
  <c r="CR29" i="20"/>
  <c r="CS28" i="20"/>
  <c r="CR28" i="20"/>
  <c r="CS27" i="20"/>
  <c r="CR27" i="20"/>
  <c r="CS26" i="20"/>
  <c r="CR26" i="20"/>
  <c r="CS25" i="20"/>
  <c r="CR25" i="20"/>
  <c r="CS24" i="20"/>
  <c r="CR24" i="20"/>
  <c r="CS23" i="20"/>
  <c r="CR23" i="20"/>
  <c r="CS22" i="20"/>
  <c r="CR22" i="20"/>
  <c r="CS21" i="20"/>
  <c r="CR21" i="20"/>
  <c r="CS20" i="20"/>
  <c r="CR20" i="20"/>
  <c r="CS19" i="20"/>
  <c r="CR19" i="20"/>
  <c r="CS18" i="20"/>
  <c r="CR18" i="20"/>
  <c r="CS17" i="20"/>
  <c r="CR17" i="20"/>
  <c r="CS16" i="20"/>
  <c r="CR16" i="20"/>
  <c r="CS15" i="20"/>
  <c r="CR15" i="20"/>
  <c r="CS14" i="20"/>
  <c r="EO13" i="20" s="1"/>
  <c r="CR14" i="20"/>
  <c r="EN13" i="20" s="1"/>
  <c r="DA13" i="20"/>
  <c r="CZ13" i="20"/>
  <c r="CY13" i="20"/>
  <c r="CX13" i="20"/>
  <c r="CW13" i="20"/>
  <c r="CV13" i="20"/>
  <c r="CU13" i="20"/>
  <c r="CT13" i="20"/>
  <c r="CI41" i="20"/>
  <c r="CH41" i="20"/>
  <c r="CI40" i="20"/>
  <c r="CH40" i="20"/>
  <c r="CI39" i="20"/>
  <c r="CH39" i="20"/>
  <c r="CI38" i="20"/>
  <c r="CH38" i="20"/>
  <c r="CI37" i="20"/>
  <c r="CH37" i="20"/>
  <c r="CI36" i="20"/>
  <c r="CH36" i="20"/>
  <c r="CI35" i="20"/>
  <c r="CH35" i="20"/>
  <c r="CI34" i="20"/>
  <c r="CH34" i="20"/>
  <c r="CI33" i="20"/>
  <c r="CH33" i="20"/>
  <c r="CI32" i="20"/>
  <c r="CH32" i="20"/>
  <c r="CI31" i="20"/>
  <c r="CH31" i="20"/>
  <c r="CI30" i="20"/>
  <c r="CH30" i="20"/>
  <c r="CI29" i="20"/>
  <c r="CH29" i="20"/>
  <c r="CI28" i="20"/>
  <c r="CH28" i="20"/>
  <c r="CI27" i="20"/>
  <c r="CH27" i="20"/>
  <c r="CI26" i="20"/>
  <c r="CH26" i="20"/>
  <c r="CI25" i="20"/>
  <c r="CH25" i="20"/>
  <c r="CI24" i="20"/>
  <c r="CH24" i="20"/>
  <c r="CI23" i="20"/>
  <c r="CH23" i="20"/>
  <c r="CI22" i="20"/>
  <c r="CH22" i="20"/>
  <c r="CI21" i="20"/>
  <c r="CH21" i="20"/>
  <c r="CI20" i="20"/>
  <c r="CH20" i="20"/>
  <c r="CI19" i="20"/>
  <c r="CH19" i="20"/>
  <c r="CI18" i="20"/>
  <c r="CH18" i="20"/>
  <c r="CI17" i="20"/>
  <c r="CH17" i="20"/>
  <c r="CI16" i="20"/>
  <c r="CH16" i="20"/>
  <c r="CI15" i="20"/>
  <c r="CH15" i="20"/>
  <c r="CI14" i="20"/>
  <c r="CH14" i="20"/>
  <c r="CQ13" i="20"/>
  <c r="CP13" i="20"/>
  <c r="CO13" i="20"/>
  <c r="CN13" i="20"/>
  <c r="CM13" i="20"/>
  <c r="CL13" i="20"/>
  <c r="CK13" i="20"/>
  <c r="CJ13" i="20"/>
  <c r="BW41" i="20"/>
  <c r="BV41" i="20"/>
  <c r="BW40" i="20"/>
  <c r="BV40" i="20"/>
  <c r="BW39" i="20"/>
  <c r="BV39" i="20"/>
  <c r="BW38" i="20"/>
  <c r="BV38" i="20"/>
  <c r="BW37" i="20"/>
  <c r="BV37" i="20"/>
  <c r="BW36" i="20"/>
  <c r="BV36" i="20"/>
  <c r="BW35" i="20"/>
  <c r="BV35" i="20"/>
  <c r="BW34" i="20"/>
  <c r="BV34" i="20"/>
  <c r="BW33" i="20"/>
  <c r="BV33" i="20"/>
  <c r="BW32" i="20"/>
  <c r="BV32" i="20"/>
  <c r="BW31" i="20"/>
  <c r="BV31" i="20"/>
  <c r="BW30" i="20"/>
  <c r="BV30" i="20"/>
  <c r="BW29" i="20"/>
  <c r="BV29" i="20"/>
  <c r="BW28" i="20"/>
  <c r="BV28" i="20"/>
  <c r="BW27" i="20"/>
  <c r="BV27" i="20"/>
  <c r="BW26" i="20"/>
  <c r="BV26" i="20"/>
  <c r="BW25" i="20"/>
  <c r="BV25" i="20"/>
  <c r="BW24" i="20"/>
  <c r="BV24" i="20"/>
  <c r="BW23" i="20"/>
  <c r="BV23" i="20"/>
  <c r="BW22" i="20"/>
  <c r="BV22" i="20"/>
  <c r="BW21" i="20"/>
  <c r="BV21" i="20"/>
  <c r="BW20" i="20"/>
  <c r="BV20" i="20"/>
  <c r="BW19" i="20"/>
  <c r="BV19" i="20"/>
  <c r="BW18" i="20"/>
  <c r="BV18" i="20"/>
  <c r="BW17" i="20"/>
  <c r="BV17" i="20"/>
  <c r="BW16" i="20"/>
  <c r="BV16" i="20"/>
  <c r="BW15" i="20"/>
  <c r="BV15" i="20"/>
  <c r="BW14" i="20"/>
  <c r="BV14" i="20"/>
  <c r="CG13" i="20"/>
  <c r="CF13" i="20"/>
  <c r="CE13" i="20"/>
  <c r="CD13" i="20"/>
  <c r="CC13" i="20"/>
  <c r="CB13" i="20"/>
  <c r="CA13" i="20"/>
  <c r="BZ13" i="20"/>
  <c r="BY13" i="20"/>
  <c r="BX13" i="20"/>
  <c r="BK41" i="20"/>
  <c r="BJ41" i="20"/>
  <c r="BK40" i="20"/>
  <c r="BJ40" i="20"/>
  <c r="BK39" i="20"/>
  <c r="BJ39" i="20"/>
  <c r="BK38" i="20"/>
  <c r="BJ38" i="20"/>
  <c r="BK37" i="20"/>
  <c r="BJ37" i="20"/>
  <c r="BK36" i="20"/>
  <c r="BJ36" i="20"/>
  <c r="BK35" i="20"/>
  <c r="BJ35" i="20"/>
  <c r="BK34" i="20"/>
  <c r="BJ34" i="20"/>
  <c r="BK33" i="20"/>
  <c r="BJ33" i="20"/>
  <c r="BK32" i="20"/>
  <c r="BJ32" i="20"/>
  <c r="BK31" i="20"/>
  <c r="BJ31" i="20"/>
  <c r="BK30" i="20"/>
  <c r="BJ30" i="20"/>
  <c r="BK29" i="20"/>
  <c r="BJ29" i="20"/>
  <c r="BK28" i="20"/>
  <c r="BJ28" i="20"/>
  <c r="BK27" i="20"/>
  <c r="BJ27" i="20"/>
  <c r="BK26" i="20"/>
  <c r="BJ26" i="20"/>
  <c r="BK25" i="20"/>
  <c r="BJ25" i="20"/>
  <c r="BK24" i="20"/>
  <c r="BJ24" i="20"/>
  <c r="BK23" i="20"/>
  <c r="BJ23" i="20"/>
  <c r="BK22" i="20"/>
  <c r="BJ22" i="20"/>
  <c r="BK21" i="20"/>
  <c r="BJ21" i="20"/>
  <c r="BK20" i="20"/>
  <c r="BJ20" i="20"/>
  <c r="BK19" i="20"/>
  <c r="BJ19" i="20"/>
  <c r="BK18" i="20"/>
  <c r="BJ18" i="20"/>
  <c r="BK17" i="20"/>
  <c r="BJ17" i="20"/>
  <c r="BK16" i="20"/>
  <c r="BJ16" i="20"/>
  <c r="BK15" i="20"/>
  <c r="BJ15" i="20"/>
  <c r="BK14" i="20"/>
  <c r="BJ14" i="20"/>
  <c r="BU13" i="20"/>
  <c r="BT13" i="20"/>
  <c r="BS13" i="20"/>
  <c r="BR13" i="20"/>
  <c r="BQ13" i="20"/>
  <c r="BP13" i="20"/>
  <c r="BO13" i="20"/>
  <c r="BN13" i="20"/>
  <c r="BM13" i="20"/>
  <c r="BL13" i="20"/>
  <c r="AY41" i="20"/>
  <c r="AX41" i="20"/>
  <c r="AY40" i="20"/>
  <c r="AX40" i="20"/>
  <c r="AY39" i="20"/>
  <c r="AX39" i="20"/>
  <c r="AY38" i="20"/>
  <c r="AX38" i="20"/>
  <c r="AY37" i="20"/>
  <c r="AX37" i="20"/>
  <c r="AY36" i="20"/>
  <c r="AX36" i="20"/>
  <c r="AY35" i="20"/>
  <c r="AX35" i="20"/>
  <c r="AY34" i="20"/>
  <c r="AX34" i="20"/>
  <c r="AY33" i="20"/>
  <c r="AX33" i="20"/>
  <c r="AY32" i="20"/>
  <c r="AX32" i="20"/>
  <c r="AY31" i="20"/>
  <c r="AX31" i="20"/>
  <c r="AY30" i="20"/>
  <c r="AX30" i="20"/>
  <c r="AY29" i="20"/>
  <c r="AX29" i="20"/>
  <c r="AY28" i="20"/>
  <c r="AX28" i="20"/>
  <c r="AY27" i="20"/>
  <c r="AX27" i="20"/>
  <c r="AY26" i="20"/>
  <c r="AX26" i="20"/>
  <c r="AY25" i="20"/>
  <c r="AX25" i="20"/>
  <c r="AY24" i="20"/>
  <c r="AX24" i="20"/>
  <c r="AY23" i="20"/>
  <c r="AX23" i="20"/>
  <c r="AY22" i="20"/>
  <c r="AX22" i="20"/>
  <c r="AY21" i="20"/>
  <c r="AX21" i="20"/>
  <c r="AY20" i="20"/>
  <c r="AX20" i="20"/>
  <c r="AY19" i="20"/>
  <c r="AX19" i="20"/>
  <c r="AY18" i="20"/>
  <c r="AX18" i="20"/>
  <c r="AY17" i="20"/>
  <c r="AX17" i="20"/>
  <c r="AY16" i="20"/>
  <c r="AX16" i="20"/>
  <c r="AY15" i="20"/>
  <c r="AX15" i="20"/>
  <c r="AY14" i="20"/>
  <c r="EM13" i="20" s="1"/>
  <c r="AX14" i="20"/>
  <c r="EL13" i="20" s="1"/>
  <c r="BI13" i="20"/>
  <c r="BH13" i="20"/>
  <c r="BG13" i="20"/>
  <c r="BF13" i="20"/>
  <c r="BE13" i="20"/>
  <c r="BD13" i="20"/>
  <c r="BC13" i="20"/>
  <c r="BB13" i="20"/>
  <c r="BA13" i="20"/>
  <c r="AZ13" i="20"/>
  <c r="AM41" i="20"/>
  <c r="AL41" i="20"/>
  <c r="AM40" i="20"/>
  <c r="AL40" i="20"/>
  <c r="AM39" i="20"/>
  <c r="AL39" i="20"/>
  <c r="AM38" i="20"/>
  <c r="AL38" i="20"/>
  <c r="AM37" i="20"/>
  <c r="AL37" i="20"/>
  <c r="AM36" i="20"/>
  <c r="AL36" i="20"/>
  <c r="AM35" i="20"/>
  <c r="AL35" i="20"/>
  <c r="AM34" i="20"/>
  <c r="AL34" i="20"/>
  <c r="AM33" i="20"/>
  <c r="AL33" i="20"/>
  <c r="AM32" i="20"/>
  <c r="AL32" i="20"/>
  <c r="AM31" i="20"/>
  <c r="AL31" i="20"/>
  <c r="AM30" i="20"/>
  <c r="AL30" i="20"/>
  <c r="AM29" i="20"/>
  <c r="AL29" i="20"/>
  <c r="AM28" i="20"/>
  <c r="AL28" i="20"/>
  <c r="AM27" i="20"/>
  <c r="AL27" i="20"/>
  <c r="AM26" i="20"/>
  <c r="AL26" i="20"/>
  <c r="AM25" i="20"/>
  <c r="AL25" i="20"/>
  <c r="AM24" i="20"/>
  <c r="AL24" i="20"/>
  <c r="AM23" i="20"/>
  <c r="AL23" i="20"/>
  <c r="AM22" i="20"/>
  <c r="AL22" i="20"/>
  <c r="AM21" i="20"/>
  <c r="AL21" i="20"/>
  <c r="AM20" i="20"/>
  <c r="AL20" i="20"/>
  <c r="AM19" i="20"/>
  <c r="AL19" i="20"/>
  <c r="AM18" i="20"/>
  <c r="AL18" i="20"/>
  <c r="AM17" i="20"/>
  <c r="AL17" i="20"/>
  <c r="AM16" i="20"/>
  <c r="AL16" i="20"/>
  <c r="AM15" i="20"/>
  <c r="AL15" i="20"/>
  <c r="AM14" i="20"/>
  <c r="EK13" i="20" s="1"/>
  <c r="AL14" i="20"/>
  <c r="EJ13" i="20" s="1"/>
  <c r="AW13" i="20"/>
  <c r="AV13" i="20"/>
  <c r="AU13" i="20"/>
  <c r="AT13" i="20"/>
  <c r="AS13" i="20"/>
  <c r="AR13" i="20"/>
  <c r="AQ13" i="20"/>
  <c r="AP13" i="20"/>
  <c r="AO13" i="20"/>
  <c r="AN13" i="20"/>
  <c r="AA41" i="20"/>
  <c r="Z41" i="20"/>
  <c r="AA40" i="20"/>
  <c r="Z40" i="20"/>
  <c r="AA39" i="20"/>
  <c r="Z39" i="20"/>
  <c r="AA38" i="20"/>
  <c r="Z38" i="20"/>
  <c r="AA37" i="20"/>
  <c r="Z37" i="20"/>
  <c r="AA36" i="20"/>
  <c r="Z36" i="20"/>
  <c r="AA35" i="20"/>
  <c r="Z35" i="20"/>
  <c r="AA34" i="20"/>
  <c r="Z34" i="20"/>
  <c r="AA33" i="20"/>
  <c r="Z33" i="20"/>
  <c r="AA32" i="20"/>
  <c r="Z32" i="20"/>
  <c r="AA31" i="20"/>
  <c r="Z31" i="20"/>
  <c r="AA30" i="20"/>
  <c r="Z30" i="20"/>
  <c r="AA29" i="20"/>
  <c r="Z29" i="20"/>
  <c r="AA28" i="20"/>
  <c r="Z28" i="20"/>
  <c r="AA27" i="20"/>
  <c r="Z27" i="20"/>
  <c r="AA26" i="20"/>
  <c r="Z26" i="20"/>
  <c r="AA25" i="20"/>
  <c r="Z25" i="20"/>
  <c r="AA24" i="20"/>
  <c r="Z24" i="20"/>
  <c r="AA23" i="20"/>
  <c r="Z23" i="20"/>
  <c r="AA22" i="20"/>
  <c r="Z22" i="20"/>
  <c r="AA21" i="20"/>
  <c r="Z21" i="20"/>
  <c r="AA20" i="20"/>
  <c r="Z20" i="20"/>
  <c r="AA19" i="20"/>
  <c r="Z19" i="20"/>
  <c r="AA18" i="20"/>
  <c r="Z18" i="20"/>
  <c r="AA17" i="20"/>
  <c r="Z17" i="20"/>
  <c r="AA16" i="20"/>
  <c r="Z16" i="20"/>
  <c r="AA15" i="20"/>
  <c r="Z15" i="20"/>
  <c r="AA14" i="20"/>
  <c r="Z14" i="20"/>
  <c r="AK13" i="20"/>
  <c r="AJ13" i="20"/>
  <c r="AI13" i="20"/>
  <c r="AH13" i="20"/>
  <c r="AG13" i="20"/>
  <c r="AF13" i="20"/>
  <c r="AE13" i="20"/>
  <c r="AD13" i="20"/>
  <c r="AC13" i="20"/>
  <c r="AB13" i="20"/>
  <c r="O41" i="20"/>
  <c r="N41" i="20"/>
  <c r="O40" i="20"/>
  <c r="N40" i="20"/>
  <c r="O39" i="20"/>
  <c r="N39" i="20"/>
  <c r="O38" i="20"/>
  <c r="N38" i="20"/>
  <c r="O37" i="20"/>
  <c r="N37" i="20"/>
  <c r="O36" i="20"/>
  <c r="N36" i="20"/>
  <c r="O35" i="20"/>
  <c r="N35" i="20"/>
  <c r="O34" i="20"/>
  <c r="N34" i="20"/>
  <c r="O33" i="20"/>
  <c r="N33" i="20"/>
  <c r="O32" i="20"/>
  <c r="N32" i="20"/>
  <c r="O31" i="20"/>
  <c r="N31" i="20"/>
  <c r="O30" i="20"/>
  <c r="N30" i="20"/>
  <c r="O29" i="20"/>
  <c r="N29" i="20"/>
  <c r="O28" i="20"/>
  <c r="N28" i="20"/>
  <c r="O27" i="20"/>
  <c r="N27" i="20"/>
  <c r="O26" i="20"/>
  <c r="N26" i="20"/>
  <c r="O25" i="20"/>
  <c r="N25" i="20"/>
  <c r="O24" i="20"/>
  <c r="N24" i="20"/>
  <c r="O23" i="20"/>
  <c r="N23" i="20"/>
  <c r="O22" i="20"/>
  <c r="N22" i="20"/>
  <c r="O21" i="20"/>
  <c r="N21" i="20"/>
  <c r="O20" i="20"/>
  <c r="N20" i="20"/>
  <c r="O19" i="20"/>
  <c r="N19" i="20"/>
  <c r="O18" i="20"/>
  <c r="N18" i="20"/>
  <c r="O17" i="20"/>
  <c r="N17" i="20"/>
  <c r="O16" i="20"/>
  <c r="N16" i="20"/>
  <c r="O15" i="20"/>
  <c r="N15" i="20"/>
  <c r="O14" i="20"/>
  <c r="N14" i="20"/>
  <c r="Y13" i="20"/>
  <c r="X13" i="20"/>
  <c r="W13" i="20"/>
  <c r="V13" i="20"/>
  <c r="U13" i="20"/>
  <c r="T13" i="20"/>
  <c r="S13" i="20"/>
  <c r="R13" i="20"/>
  <c r="Q13" i="20"/>
  <c r="P13" i="20"/>
  <c r="DW41" i="21"/>
  <c r="DV41" i="21"/>
  <c r="DW40" i="21"/>
  <c r="DV40" i="21"/>
  <c r="DW39" i="21"/>
  <c r="DV39" i="21"/>
  <c r="DW38" i="21"/>
  <c r="DV38" i="21"/>
  <c r="DW37" i="21"/>
  <c r="DV37" i="21"/>
  <c r="DW36" i="21"/>
  <c r="DV36" i="21"/>
  <c r="DW35" i="21"/>
  <c r="DV35" i="21"/>
  <c r="DW34" i="21"/>
  <c r="DV34" i="21"/>
  <c r="DW33" i="21"/>
  <c r="DV33" i="21"/>
  <c r="DW32" i="21"/>
  <c r="DV32" i="21"/>
  <c r="DW31" i="21"/>
  <c r="DV31" i="21"/>
  <c r="DW30" i="21"/>
  <c r="DV30" i="21"/>
  <c r="DW29" i="21"/>
  <c r="DV29" i="21"/>
  <c r="DW28" i="21"/>
  <c r="DV28" i="21"/>
  <c r="DW27" i="21"/>
  <c r="DV27" i="21"/>
  <c r="DW26" i="21"/>
  <c r="DV26" i="21"/>
  <c r="DW25" i="21"/>
  <c r="DV25" i="21"/>
  <c r="DW24" i="21"/>
  <c r="DV24" i="21"/>
  <c r="DW23" i="21"/>
  <c r="DV23" i="21"/>
  <c r="DW22" i="21"/>
  <c r="DV22" i="21"/>
  <c r="DW21" i="21"/>
  <c r="DV21" i="21"/>
  <c r="DW20" i="21"/>
  <c r="DV20" i="21"/>
  <c r="DW19" i="21"/>
  <c r="DV19" i="21"/>
  <c r="DW18" i="21"/>
  <c r="DV18" i="21"/>
  <c r="DW17" i="21"/>
  <c r="DV17" i="21"/>
  <c r="DW16" i="21"/>
  <c r="DV16" i="21"/>
  <c r="DW15" i="21"/>
  <c r="DV15" i="21"/>
  <c r="DW14" i="21"/>
  <c r="DV14" i="21"/>
  <c r="EE13" i="21"/>
  <c r="ED13" i="21"/>
  <c r="EC13" i="21"/>
  <c r="EB13" i="21"/>
  <c r="EA13" i="21"/>
  <c r="DZ13" i="21"/>
  <c r="DY13" i="21"/>
  <c r="DX13" i="21"/>
  <c r="DM41" i="21"/>
  <c r="DL41" i="21"/>
  <c r="DM40" i="21"/>
  <c r="DL40" i="21"/>
  <c r="DM39" i="21"/>
  <c r="DL39" i="21"/>
  <c r="DM38" i="21"/>
  <c r="DL38" i="21"/>
  <c r="DM37" i="21"/>
  <c r="DL37" i="21"/>
  <c r="DM36" i="21"/>
  <c r="DL36" i="21"/>
  <c r="DM35" i="21"/>
  <c r="DL35" i="21"/>
  <c r="DM34" i="21"/>
  <c r="DL34" i="21"/>
  <c r="DM33" i="21"/>
  <c r="DL33" i="21"/>
  <c r="DM32" i="21"/>
  <c r="DL32" i="21"/>
  <c r="DM31" i="21"/>
  <c r="DL31" i="21"/>
  <c r="DM30" i="21"/>
  <c r="DL30" i="21"/>
  <c r="DM29" i="21"/>
  <c r="DL29" i="21"/>
  <c r="DM28" i="21"/>
  <c r="DL28" i="21"/>
  <c r="DM27" i="21"/>
  <c r="DL27" i="21"/>
  <c r="DM26" i="21"/>
  <c r="DL26" i="21"/>
  <c r="DM25" i="21"/>
  <c r="DL25" i="21"/>
  <c r="DM24" i="21"/>
  <c r="DL24" i="21"/>
  <c r="DM23" i="21"/>
  <c r="DL23" i="21"/>
  <c r="DM22" i="21"/>
  <c r="DL22" i="21"/>
  <c r="DM21" i="21"/>
  <c r="DL21" i="21"/>
  <c r="DM20" i="21"/>
  <c r="DL20" i="21"/>
  <c r="DM19" i="21"/>
  <c r="DL19" i="21"/>
  <c r="DM18" i="21"/>
  <c r="DL18" i="21"/>
  <c r="DM17" i="21"/>
  <c r="DL17" i="21"/>
  <c r="DM16" i="21"/>
  <c r="DL16" i="21"/>
  <c r="DM15" i="21"/>
  <c r="DL15" i="21"/>
  <c r="DM14" i="21"/>
  <c r="DL14" i="21"/>
  <c r="DU13" i="21"/>
  <c r="DT13" i="21"/>
  <c r="DS13" i="21"/>
  <c r="DR13" i="21"/>
  <c r="DQ13" i="21"/>
  <c r="DP13" i="21"/>
  <c r="DO13" i="21"/>
  <c r="DN13" i="21"/>
  <c r="DC41" i="21"/>
  <c r="DB41" i="21"/>
  <c r="DC40" i="21"/>
  <c r="DB40" i="21"/>
  <c r="DC39" i="21"/>
  <c r="DB39" i="21"/>
  <c r="DC38" i="21"/>
  <c r="DB38" i="21"/>
  <c r="DC37" i="21"/>
  <c r="DB37" i="21"/>
  <c r="DC36" i="21"/>
  <c r="DB36" i="21"/>
  <c r="DC35" i="21"/>
  <c r="DB35" i="21"/>
  <c r="DC34" i="21"/>
  <c r="DB34" i="21"/>
  <c r="DC33" i="21"/>
  <c r="DB33" i="21"/>
  <c r="DC32" i="21"/>
  <c r="DB32" i="21"/>
  <c r="DC31" i="21"/>
  <c r="DB31" i="21"/>
  <c r="DC30" i="21"/>
  <c r="DB30" i="21"/>
  <c r="DC29" i="21"/>
  <c r="DB29" i="21"/>
  <c r="DC28" i="21"/>
  <c r="DB28" i="21"/>
  <c r="DC27" i="21"/>
  <c r="DB27" i="21"/>
  <c r="DC26" i="21"/>
  <c r="DB26" i="21"/>
  <c r="DC25" i="21"/>
  <c r="DB25" i="21"/>
  <c r="DC24" i="21"/>
  <c r="DB24" i="21"/>
  <c r="DC23" i="21"/>
  <c r="DB23" i="21"/>
  <c r="DC22" i="21"/>
  <c r="DB22" i="21"/>
  <c r="DC21" i="21"/>
  <c r="DB21" i="21"/>
  <c r="DC20" i="21"/>
  <c r="DB20" i="21"/>
  <c r="DC19" i="21"/>
  <c r="DB19" i="21"/>
  <c r="DC18" i="21"/>
  <c r="DB18" i="21"/>
  <c r="DC17" i="21"/>
  <c r="DB17" i="21"/>
  <c r="DC16" i="21"/>
  <c r="DB16" i="21"/>
  <c r="DC15" i="21"/>
  <c r="DB15" i="21"/>
  <c r="DC14" i="21"/>
  <c r="DB14" i="21"/>
  <c r="DK13" i="21"/>
  <c r="DJ13" i="21"/>
  <c r="DI13" i="21"/>
  <c r="DH13" i="21"/>
  <c r="DG13" i="21"/>
  <c r="DF13" i="21"/>
  <c r="DE13" i="21"/>
  <c r="DD13" i="21"/>
  <c r="CS41" i="21"/>
  <c r="CR41" i="21"/>
  <c r="CS40" i="21"/>
  <c r="CR40" i="21"/>
  <c r="CS39" i="21"/>
  <c r="CR39" i="21"/>
  <c r="CS38" i="21"/>
  <c r="CR38" i="21"/>
  <c r="CS37" i="21"/>
  <c r="CR37" i="21"/>
  <c r="CS36" i="21"/>
  <c r="CR36" i="21"/>
  <c r="CS35" i="21"/>
  <c r="CR35" i="21"/>
  <c r="CS34" i="21"/>
  <c r="CR34" i="21"/>
  <c r="CS33" i="21"/>
  <c r="CR33" i="21"/>
  <c r="CS32" i="21"/>
  <c r="CR32" i="21"/>
  <c r="CS31" i="21"/>
  <c r="CR31" i="21"/>
  <c r="CS30" i="21"/>
  <c r="CR30" i="21"/>
  <c r="CS29" i="21"/>
  <c r="CR29" i="21"/>
  <c r="CS28" i="21"/>
  <c r="CR28" i="21"/>
  <c r="CS27" i="21"/>
  <c r="CR27" i="21"/>
  <c r="CS26" i="21"/>
  <c r="CR26" i="21"/>
  <c r="CS25" i="21"/>
  <c r="CR25" i="21"/>
  <c r="CS24" i="21"/>
  <c r="CR24" i="21"/>
  <c r="CS23" i="21"/>
  <c r="CR23" i="21"/>
  <c r="CS22" i="21"/>
  <c r="CR22" i="21"/>
  <c r="CS21" i="21"/>
  <c r="CR21" i="21"/>
  <c r="CS20" i="21"/>
  <c r="CR20" i="21"/>
  <c r="CS19" i="21"/>
  <c r="CR19" i="21"/>
  <c r="CS18" i="21"/>
  <c r="CR18" i="21"/>
  <c r="CS17" i="21"/>
  <c r="CR17" i="21"/>
  <c r="CS16" i="21"/>
  <c r="CR16" i="21"/>
  <c r="CS15" i="21"/>
  <c r="CR15" i="21"/>
  <c r="CS14" i="21"/>
  <c r="EO13" i="21" s="1"/>
  <c r="CR14" i="21"/>
  <c r="EN13" i="21" s="1"/>
  <c r="DA13" i="21"/>
  <c r="CZ13" i="21"/>
  <c r="CY13" i="21"/>
  <c r="CX13" i="21"/>
  <c r="CW13" i="21"/>
  <c r="CV13" i="21"/>
  <c r="CU13" i="21"/>
  <c r="CT13" i="21"/>
  <c r="CI41" i="21"/>
  <c r="CH41" i="21"/>
  <c r="CI40" i="21"/>
  <c r="CH40" i="21"/>
  <c r="CI39" i="21"/>
  <c r="CH39" i="21"/>
  <c r="CI38" i="21"/>
  <c r="CH38" i="21"/>
  <c r="CI37" i="21"/>
  <c r="CH37" i="21"/>
  <c r="CI36" i="21"/>
  <c r="CH36" i="21"/>
  <c r="CI35" i="21"/>
  <c r="CH35" i="21"/>
  <c r="CI34" i="21"/>
  <c r="CH34" i="21"/>
  <c r="CI33" i="21"/>
  <c r="CH33" i="21"/>
  <c r="CI32" i="21"/>
  <c r="CH32" i="21"/>
  <c r="CI31" i="21"/>
  <c r="CH31" i="21"/>
  <c r="CI30" i="21"/>
  <c r="CH30" i="21"/>
  <c r="CI29" i="21"/>
  <c r="CH29" i="21"/>
  <c r="CI28" i="21"/>
  <c r="CH28" i="21"/>
  <c r="CI27" i="21"/>
  <c r="CH27" i="21"/>
  <c r="CI26" i="21"/>
  <c r="CH26" i="21"/>
  <c r="CI25" i="21"/>
  <c r="CH25" i="21"/>
  <c r="CI24" i="21"/>
  <c r="CH24" i="21"/>
  <c r="CI23" i="21"/>
  <c r="CH23" i="21"/>
  <c r="CI22" i="21"/>
  <c r="CH22" i="21"/>
  <c r="CI21" i="21"/>
  <c r="CH21" i="21"/>
  <c r="CI20" i="21"/>
  <c r="CH20" i="21"/>
  <c r="CI19" i="21"/>
  <c r="CH19" i="21"/>
  <c r="CI18" i="21"/>
  <c r="CH18" i="21"/>
  <c r="CI17" i="21"/>
  <c r="CH17" i="21"/>
  <c r="CI16" i="21"/>
  <c r="CH16" i="21"/>
  <c r="CI15" i="21"/>
  <c r="CH15" i="21"/>
  <c r="CI14" i="21"/>
  <c r="CH14" i="21"/>
  <c r="CQ13" i="21"/>
  <c r="CP13" i="21"/>
  <c r="CO13" i="21"/>
  <c r="CN13" i="21"/>
  <c r="CM13" i="21"/>
  <c r="CL13" i="21"/>
  <c r="CK13" i="21"/>
  <c r="CJ13" i="21"/>
  <c r="BW41" i="21"/>
  <c r="BV41" i="21"/>
  <c r="BW40" i="21"/>
  <c r="BV40" i="21"/>
  <c r="BW39" i="21"/>
  <c r="BV39" i="21"/>
  <c r="BW38" i="21"/>
  <c r="BV38" i="21"/>
  <c r="BW37" i="21"/>
  <c r="BV37" i="21"/>
  <c r="BW36" i="21"/>
  <c r="BV36" i="21"/>
  <c r="BW35" i="21"/>
  <c r="BV35" i="21"/>
  <c r="BW34" i="21"/>
  <c r="BV34" i="21"/>
  <c r="BW33" i="21"/>
  <c r="BV33" i="21"/>
  <c r="BW32" i="21"/>
  <c r="BV32" i="21"/>
  <c r="BW31" i="21"/>
  <c r="BV31" i="21"/>
  <c r="BW30" i="21"/>
  <c r="BV30" i="21"/>
  <c r="BW29" i="21"/>
  <c r="BV29" i="21"/>
  <c r="BW28" i="21"/>
  <c r="BV28" i="21"/>
  <c r="BW27" i="21"/>
  <c r="BV27" i="21"/>
  <c r="BW26" i="21"/>
  <c r="BV26" i="21"/>
  <c r="BW25" i="21"/>
  <c r="BV25" i="21"/>
  <c r="BW24" i="21"/>
  <c r="BV24" i="21"/>
  <c r="BW23" i="21"/>
  <c r="BV23" i="21"/>
  <c r="BW22" i="21"/>
  <c r="BV22" i="21"/>
  <c r="BW21" i="21"/>
  <c r="BV21" i="21"/>
  <c r="BW20" i="21"/>
  <c r="BV20" i="21"/>
  <c r="BW19" i="21"/>
  <c r="BV19" i="21"/>
  <c r="BW18" i="21"/>
  <c r="BV18" i="21"/>
  <c r="BW17" i="21"/>
  <c r="BV17" i="21"/>
  <c r="BW16" i="21"/>
  <c r="BV16" i="21"/>
  <c r="BW15" i="21"/>
  <c r="BV15" i="21"/>
  <c r="BW14" i="21"/>
  <c r="BV14" i="21"/>
  <c r="CG13" i="21"/>
  <c r="CF13" i="21"/>
  <c r="CE13" i="21"/>
  <c r="CD13" i="21"/>
  <c r="CC13" i="21"/>
  <c r="CB13" i="21"/>
  <c r="CA13" i="21"/>
  <c r="BZ13" i="21"/>
  <c r="BY13" i="21"/>
  <c r="BX13" i="21"/>
  <c r="BK41" i="21"/>
  <c r="BJ41" i="21"/>
  <c r="BK40" i="21"/>
  <c r="BJ40" i="21"/>
  <c r="BK39" i="21"/>
  <c r="BJ39" i="21"/>
  <c r="BK38" i="21"/>
  <c r="BJ38" i="21"/>
  <c r="BK37" i="21"/>
  <c r="BJ37" i="21"/>
  <c r="BK36" i="21"/>
  <c r="BJ36" i="21"/>
  <c r="BK35" i="21"/>
  <c r="BJ35" i="21"/>
  <c r="BK34" i="21"/>
  <c r="BJ34" i="21"/>
  <c r="BK33" i="21"/>
  <c r="BJ33" i="21"/>
  <c r="BK32" i="21"/>
  <c r="BJ32" i="21"/>
  <c r="BK31" i="21"/>
  <c r="BJ31" i="21"/>
  <c r="BK30" i="21"/>
  <c r="BJ30" i="21"/>
  <c r="BK29" i="21"/>
  <c r="BJ29" i="21"/>
  <c r="BK28" i="21"/>
  <c r="BJ28" i="21"/>
  <c r="BK27" i="21"/>
  <c r="BJ27" i="21"/>
  <c r="BK26" i="21"/>
  <c r="BJ26" i="21"/>
  <c r="BK25" i="21"/>
  <c r="BJ25" i="21"/>
  <c r="BK24" i="21"/>
  <c r="BJ24" i="21"/>
  <c r="BK23" i="21"/>
  <c r="BJ23" i="21"/>
  <c r="BK22" i="21"/>
  <c r="BJ22" i="21"/>
  <c r="BK21" i="21"/>
  <c r="BJ21" i="21"/>
  <c r="BK20" i="21"/>
  <c r="BJ20" i="21"/>
  <c r="BK19" i="21"/>
  <c r="BJ19" i="21"/>
  <c r="BK18" i="21"/>
  <c r="BJ18" i="21"/>
  <c r="BK17" i="21"/>
  <c r="BJ17" i="21"/>
  <c r="BK16" i="21"/>
  <c r="BJ16" i="21"/>
  <c r="BK15" i="21"/>
  <c r="BJ15" i="21"/>
  <c r="BK14" i="21"/>
  <c r="EQ13" i="21" s="1"/>
  <c r="BJ14" i="21"/>
  <c r="EP13" i="21" s="1"/>
  <c r="BU13" i="21"/>
  <c r="BT13" i="21"/>
  <c r="BS13" i="21"/>
  <c r="BR13" i="21"/>
  <c r="BQ13" i="21"/>
  <c r="BP13" i="21"/>
  <c r="BO13" i="21"/>
  <c r="BN13" i="21"/>
  <c r="BM13" i="21"/>
  <c r="BL13" i="21"/>
  <c r="AY41" i="21"/>
  <c r="AX41" i="21"/>
  <c r="AY40" i="21"/>
  <c r="AX40" i="21"/>
  <c r="AY39" i="21"/>
  <c r="AX39" i="21"/>
  <c r="AY38" i="21"/>
  <c r="AX38" i="21"/>
  <c r="AY37" i="21"/>
  <c r="AX37" i="21"/>
  <c r="AY36" i="21"/>
  <c r="AX36" i="21"/>
  <c r="AY35" i="21"/>
  <c r="AX35" i="21"/>
  <c r="AY34" i="21"/>
  <c r="AX34" i="21"/>
  <c r="AY33" i="21"/>
  <c r="AX33" i="21"/>
  <c r="AY32" i="21"/>
  <c r="AX32" i="21"/>
  <c r="AY31" i="21"/>
  <c r="AX31" i="21"/>
  <c r="AY30" i="21"/>
  <c r="AX30" i="21"/>
  <c r="AY29" i="21"/>
  <c r="AX29" i="21"/>
  <c r="AY28" i="21"/>
  <c r="AX28" i="21"/>
  <c r="AY27" i="21"/>
  <c r="AX27" i="21"/>
  <c r="AY26" i="21"/>
  <c r="AX26" i="21"/>
  <c r="AY25" i="21"/>
  <c r="AX25" i="21"/>
  <c r="AY24" i="21"/>
  <c r="AX24" i="21"/>
  <c r="AY23" i="21"/>
  <c r="AX23" i="21"/>
  <c r="AY22" i="21"/>
  <c r="AX22" i="21"/>
  <c r="AY21" i="21"/>
  <c r="AX21" i="21"/>
  <c r="AY20" i="21"/>
  <c r="AX20" i="21"/>
  <c r="AY19" i="21"/>
  <c r="AX19" i="21"/>
  <c r="AY18" i="21"/>
  <c r="AX18" i="21"/>
  <c r="AY17" i="21"/>
  <c r="AX17" i="21"/>
  <c r="AY16" i="21"/>
  <c r="AX16" i="21"/>
  <c r="AY15" i="21"/>
  <c r="AX15" i="21"/>
  <c r="AY14" i="21"/>
  <c r="EM13" i="21" s="1"/>
  <c r="AX14" i="21"/>
  <c r="EL13" i="21" s="1"/>
  <c r="BI13" i="21"/>
  <c r="BH13" i="21"/>
  <c r="BG13" i="21"/>
  <c r="BF13" i="21"/>
  <c r="BE13" i="21"/>
  <c r="BD13" i="21"/>
  <c r="BC13" i="21"/>
  <c r="BB13" i="21"/>
  <c r="BA13" i="21"/>
  <c r="AZ13" i="21"/>
  <c r="AM41" i="21"/>
  <c r="AL41" i="21"/>
  <c r="AM40" i="21"/>
  <c r="AL40" i="21"/>
  <c r="AM39" i="21"/>
  <c r="AL39" i="21"/>
  <c r="AM38" i="21"/>
  <c r="AL38" i="21"/>
  <c r="AM37" i="21"/>
  <c r="AL37" i="21"/>
  <c r="AM36" i="21"/>
  <c r="AL36" i="21"/>
  <c r="AM35" i="21"/>
  <c r="AL35" i="21"/>
  <c r="AM34" i="21"/>
  <c r="AL34" i="21"/>
  <c r="AM33" i="21"/>
  <c r="AL33" i="21"/>
  <c r="AM32" i="21"/>
  <c r="AL32" i="21"/>
  <c r="AM31" i="21"/>
  <c r="AL31" i="21"/>
  <c r="AM30" i="21"/>
  <c r="AL30" i="21"/>
  <c r="AM29" i="21"/>
  <c r="AL29" i="21"/>
  <c r="AM28" i="21"/>
  <c r="AL28" i="21"/>
  <c r="AM27" i="21"/>
  <c r="AL27" i="21"/>
  <c r="AM26" i="21"/>
  <c r="AL26" i="21"/>
  <c r="AM25" i="21"/>
  <c r="AL25" i="21"/>
  <c r="AM24" i="21"/>
  <c r="AL24" i="21"/>
  <c r="AM23" i="21"/>
  <c r="AL23" i="21"/>
  <c r="AM22" i="21"/>
  <c r="AL22" i="21"/>
  <c r="AM21" i="21"/>
  <c r="AL21" i="21"/>
  <c r="AM20" i="21"/>
  <c r="AL20" i="21"/>
  <c r="AM19" i="21"/>
  <c r="AL19" i="21"/>
  <c r="AM18" i="21"/>
  <c r="AL18" i="21"/>
  <c r="AM17" i="21"/>
  <c r="AL17" i="21"/>
  <c r="AM16" i="21"/>
  <c r="AL16" i="21"/>
  <c r="AM15" i="21"/>
  <c r="AL15" i="21"/>
  <c r="AM14" i="21"/>
  <c r="EK13" i="21" s="1"/>
  <c r="AL14" i="21"/>
  <c r="EJ13" i="21" s="1"/>
  <c r="AW13" i="21"/>
  <c r="AV13" i="21"/>
  <c r="AU13" i="21"/>
  <c r="AT13" i="21"/>
  <c r="AS13" i="21"/>
  <c r="AR13" i="21"/>
  <c r="AQ13" i="21"/>
  <c r="AP13" i="21"/>
  <c r="AO13" i="21"/>
  <c r="AN13" i="21"/>
  <c r="AA41" i="21"/>
  <c r="EG41" i="21" s="1"/>
  <c r="Z41" i="21"/>
  <c r="EF41" i="21" s="1"/>
  <c r="AA40" i="21"/>
  <c r="EG40" i="21" s="1"/>
  <c r="Z40" i="21"/>
  <c r="EF40" i="21" s="1"/>
  <c r="AA39" i="21"/>
  <c r="EG39" i="21" s="1"/>
  <c r="Z39" i="21"/>
  <c r="EF39" i="21" s="1"/>
  <c r="AA38" i="21"/>
  <c r="EG38" i="21" s="1"/>
  <c r="Z38" i="21"/>
  <c r="EF38" i="21" s="1"/>
  <c r="AA37" i="21"/>
  <c r="EG37" i="21" s="1"/>
  <c r="Z37" i="21"/>
  <c r="EF37" i="21" s="1"/>
  <c r="AA36" i="21"/>
  <c r="EG36" i="21" s="1"/>
  <c r="Z36" i="21"/>
  <c r="EF36" i="21" s="1"/>
  <c r="AA35" i="21"/>
  <c r="EG35" i="21" s="1"/>
  <c r="Z35" i="21"/>
  <c r="EF35" i="21" s="1"/>
  <c r="AA34" i="21"/>
  <c r="EG34" i="21" s="1"/>
  <c r="Z34" i="21"/>
  <c r="EF34" i="21" s="1"/>
  <c r="AA33" i="21"/>
  <c r="EG33" i="21" s="1"/>
  <c r="Z33" i="21"/>
  <c r="EF33" i="21" s="1"/>
  <c r="AA32" i="21"/>
  <c r="EG32" i="21" s="1"/>
  <c r="Z32" i="21"/>
  <c r="EF32" i="21" s="1"/>
  <c r="AA31" i="21"/>
  <c r="EG31" i="21" s="1"/>
  <c r="Z31" i="21"/>
  <c r="EF31" i="21" s="1"/>
  <c r="AA30" i="21"/>
  <c r="EG30" i="21" s="1"/>
  <c r="Z30" i="21"/>
  <c r="EF30" i="21" s="1"/>
  <c r="AA29" i="21"/>
  <c r="EG29" i="21" s="1"/>
  <c r="Z29" i="21"/>
  <c r="EF29" i="21" s="1"/>
  <c r="AA28" i="21"/>
  <c r="EG28" i="21" s="1"/>
  <c r="Z28" i="21"/>
  <c r="EF28" i="21" s="1"/>
  <c r="AA27" i="21"/>
  <c r="EG27" i="21" s="1"/>
  <c r="Z27" i="21"/>
  <c r="EF27" i="21" s="1"/>
  <c r="AA26" i="21"/>
  <c r="EG26" i="21" s="1"/>
  <c r="Z26" i="21"/>
  <c r="EF26" i="21" s="1"/>
  <c r="AA25" i="21"/>
  <c r="EG25" i="21" s="1"/>
  <c r="Z25" i="21"/>
  <c r="EF25" i="21" s="1"/>
  <c r="AA24" i="21"/>
  <c r="EG24" i="21" s="1"/>
  <c r="Z24" i="21"/>
  <c r="EF24" i="21" s="1"/>
  <c r="AA23" i="21"/>
  <c r="EG23" i="21" s="1"/>
  <c r="Z23" i="21"/>
  <c r="EF23" i="21" s="1"/>
  <c r="AA22" i="21"/>
  <c r="EG22" i="21" s="1"/>
  <c r="Z22" i="21"/>
  <c r="EF22" i="21" s="1"/>
  <c r="AA21" i="21"/>
  <c r="EG21" i="21" s="1"/>
  <c r="Z21" i="21"/>
  <c r="EF21" i="21" s="1"/>
  <c r="AA20" i="21"/>
  <c r="EG20" i="21" s="1"/>
  <c r="Z20" i="21"/>
  <c r="EF20" i="21" s="1"/>
  <c r="AA19" i="21"/>
  <c r="EG19" i="21" s="1"/>
  <c r="Z19" i="21"/>
  <c r="EF19" i="21" s="1"/>
  <c r="AA18" i="21"/>
  <c r="EG18" i="21" s="1"/>
  <c r="Z18" i="21"/>
  <c r="EF18" i="21" s="1"/>
  <c r="AA17" i="21"/>
  <c r="EG17" i="21" s="1"/>
  <c r="Z17" i="21"/>
  <c r="EF17" i="21" s="1"/>
  <c r="AA16" i="21"/>
  <c r="EG16" i="21" s="1"/>
  <c r="Z16" i="21"/>
  <c r="EF16" i="21" s="1"/>
  <c r="AA15" i="21"/>
  <c r="EG15" i="21" s="1"/>
  <c r="Z15" i="21"/>
  <c r="EF15" i="21" s="1"/>
  <c r="AA14" i="21"/>
  <c r="Z14" i="21"/>
  <c r="AK13" i="21"/>
  <c r="AJ13" i="21"/>
  <c r="AI13" i="21"/>
  <c r="AH13" i="21"/>
  <c r="AG13" i="21"/>
  <c r="AF13" i="21"/>
  <c r="AE13" i="21"/>
  <c r="AD13" i="21"/>
  <c r="AC13" i="21"/>
  <c r="AB13" i="21"/>
  <c r="O41" i="21"/>
  <c r="N41" i="21"/>
  <c r="O40" i="21"/>
  <c r="N40" i="21"/>
  <c r="O39" i="21"/>
  <c r="N39" i="21"/>
  <c r="O38" i="21"/>
  <c r="N38" i="21"/>
  <c r="O37" i="21"/>
  <c r="N37" i="21"/>
  <c r="O36" i="21"/>
  <c r="N36" i="21"/>
  <c r="O35" i="21"/>
  <c r="N35" i="21"/>
  <c r="O34" i="21"/>
  <c r="N34" i="21"/>
  <c r="O33" i="21"/>
  <c r="N33" i="21"/>
  <c r="O32" i="21"/>
  <c r="N32" i="21"/>
  <c r="O31" i="21"/>
  <c r="N31" i="21"/>
  <c r="O30" i="21"/>
  <c r="N30" i="21"/>
  <c r="O29" i="21"/>
  <c r="N29" i="21"/>
  <c r="O28" i="21"/>
  <c r="N28" i="21"/>
  <c r="O27" i="21"/>
  <c r="N27" i="21"/>
  <c r="O26" i="21"/>
  <c r="N26" i="21"/>
  <c r="O25" i="21"/>
  <c r="N25" i="21"/>
  <c r="O24" i="21"/>
  <c r="N24" i="21"/>
  <c r="O23" i="21"/>
  <c r="N23" i="21"/>
  <c r="O22" i="21"/>
  <c r="N22" i="21"/>
  <c r="O21" i="21"/>
  <c r="N21" i="21"/>
  <c r="O20" i="21"/>
  <c r="N20" i="21"/>
  <c r="O19" i="21"/>
  <c r="N19" i="21"/>
  <c r="O18" i="21"/>
  <c r="N18" i="21"/>
  <c r="O17" i="21"/>
  <c r="N17" i="21"/>
  <c r="O16" i="21"/>
  <c r="N16" i="21"/>
  <c r="O15" i="21"/>
  <c r="N15" i="21"/>
  <c r="O14" i="21"/>
  <c r="N14" i="21"/>
  <c r="Y13" i="21"/>
  <c r="X13" i="21"/>
  <c r="W13" i="21"/>
  <c r="V13" i="21"/>
  <c r="U13" i="21"/>
  <c r="T13" i="21"/>
  <c r="S13" i="21"/>
  <c r="R13" i="21"/>
  <c r="Q13" i="21"/>
  <c r="P13" i="21"/>
  <c r="CS13" i="21" l="1"/>
  <c r="AY13" i="21"/>
  <c r="BW13" i="21"/>
  <c r="CI13" i="21"/>
  <c r="DW13" i="21"/>
  <c r="DM13" i="21"/>
  <c r="DL13" i="21"/>
  <c r="BV13" i="21"/>
  <c r="DB13" i="21"/>
  <c r="N13" i="21"/>
  <c r="DC13" i="21"/>
  <c r="AX13" i="21"/>
  <c r="DV13" i="21"/>
  <c r="AA13" i="21"/>
  <c r="O13" i="21"/>
  <c r="CH13" i="21"/>
  <c r="CR13" i="21"/>
  <c r="DC13" i="20"/>
  <c r="DM13" i="20"/>
  <c r="BK13" i="20"/>
  <c r="BV13" i="20"/>
  <c r="AX13" i="20"/>
  <c r="DV13" i="20"/>
  <c r="DW13" i="20"/>
  <c r="N13" i="20"/>
  <c r="AM13" i="20"/>
  <c r="BJ13" i="20"/>
  <c r="DB13" i="20"/>
  <c r="AA13" i="20"/>
  <c r="CI13" i="20"/>
  <c r="Z13" i="20"/>
  <c r="CH13" i="20"/>
  <c r="CR13" i="20"/>
  <c r="O13" i="20"/>
  <c r="BW13" i="20"/>
  <c r="CS13" i="20"/>
  <c r="AY13" i="20"/>
  <c r="AL13" i="20"/>
  <c r="Z13" i="21"/>
  <c r="AL13" i="21"/>
  <c r="BJ13" i="21"/>
  <c r="AM13" i="21"/>
  <c r="BK13" i="21"/>
  <c r="EI13" i="20"/>
  <c r="EH13" i="20"/>
  <c r="EF14" i="21"/>
  <c r="EF13" i="21" s="1"/>
  <c r="EH13" i="21"/>
  <c r="EG14" i="21"/>
  <c r="EG13" i="21" s="1"/>
  <c r="EI13" i="21"/>
  <c r="D32" i="14" l="1"/>
  <c r="E32" i="14"/>
  <c r="F32" i="14"/>
  <c r="G32" i="14"/>
  <c r="H32" i="14"/>
  <c r="I32" i="14"/>
  <c r="J32" i="14"/>
  <c r="K32" i="14"/>
  <c r="L32" i="14"/>
  <c r="M32" i="14"/>
  <c r="B43" i="14"/>
  <c r="B39" i="14"/>
  <c r="G38" i="14"/>
  <c r="B52" i="14"/>
  <c r="B48" i="14"/>
  <c r="C47" i="14"/>
  <c r="D47" i="14"/>
  <c r="E47" i="14"/>
  <c r="F47" i="14"/>
  <c r="G47" i="14"/>
  <c r="V54" i="20" l="1"/>
  <c r="V53" i="20"/>
  <c r="V52" i="20"/>
  <c r="V51" i="20"/>
  <c r="V50" i="20"/>
  <c r="G43" i="1"/>
  <c r="F43" i="1"/>
  <c r="F45" i="1" l="1"/>
  <c r="B13" i="13" l="1"/>
  <c r="C13" i="13"/>
  <c r="D13" i="13"/>
  <c r="E13" i="13"/>
  <c r="F13" i="13"/>
  <c r="G13" i="13"/>
  <c r="B14" i="13"/>
  <c r="C14" i="13"/>
  <c r="D14" i="13"/>
  <c r="E14" i="13"/>
  <c r="F14" i="13"/>
  <c r="G14" i="13"/>
  <c r="B15" i="13"/>
  <c r="C15" i="13"/>
  <c r="D15" i="13"/>
  <c r="E15" i="13"/>
  <c r="F15" i="13"/>
  <c r="G15" i="13"/>
  <c r="B16" i="13"/>
  <c r="C16" i="13"/>
  <c r="D16" i="13"/>
  <c r="E16" i="13"/>
  <c r="F16" i="13"/>
  <c r="G16" i="13"/>
  <c r="B17" i="13"/>
  <c r="C17" i="13"/>
  <c r="D17" i="13"/>
  <c r="E17" i="13"/>
  <c r="F17" i="13"/>
  <c r="G17" i="13"/>
  <c r="B18" i="13"/>
  <c r="C18" i="13"/>
  <c r="D18" i="13"/>
  <c r="E18" i="13"/>
  <c r="F18" i="13"/>
  <c r="G18" i="13"/>
  <c r="B19" i="13"/>
  <c r="C19" i="13"/>
  <c r="D19" i="13"/>
  <c r="E19" i="13"/>
  <c r="F19" i="13"/>
  <c r="G19" i="13"/>
  <c r="C12" i="13"/>
  <c r="D12" i="13"/>
  <c r="E12" i="13"/>
  <c r="F12" i="13"/>
  <c r="G12" i="13"/>
  <c r="H19" i="13" l="1"/>
  <c r="H18" i="13"/>
  <c r="C58" i="4" l="1"/>
  <c r="D58" i="4"/>
  <c r="E58" i="4"/>
  <c r="C59" i="4"/>
  <c r="D59" i="4"/>
  <c r="E59" i="4"/>
  <c r="C60" i="4"/>
  <c r="D60" i="4"/>
  <c r="E60" i="4"/>
  <c r="C61" i="4"/>
  <c r="D61" i="4"/>
  <c r="E61" i="4"/>
  <c r="C62" i="4"/>
  <c r="D62" i="4"/>
  <c r="E62" i="4"/>
  <c r="C63" i="4"/>
  <c r="D63" i="4"/>
  <c r="E63" i="4"/>
  <c r="C64" i="4"/>
  <c r="D64" i="4"/>
  <c r="E64" i="4"/>
  <c r="C65" i="4"/>
  <c r="D65" i="4"/>
  <c r="E65" i="4"/>
  <c r="C66" i="4"/>
  <c r="D66" i="4"/>
  <c r="E66" i="4"/>
  <c r="C67" i="4"/>
  <c r="D67" i="4"/>
  <c r="E67" i="4"/>
  <c r="C68" i="4"/>
  <c r="D68" i="4"/>
  <c r="E68" i="4"/>
  <c r="C69" i="4"/>
  <c r="D69" i="4"/>
  <c r="E69" i="4"/>
  <c r="C70" i="4"/>
  <c r="D70" i="4"/>
  <c r="E70" i="4"/>
  <c r="C71" i="4"/>
  <c r="D71" i="4"/>
  <c r="E71" i="4"/>
  <c r="C72" i="4"/>
  <c r="D72" i="4"/>
  <c r="E72" i="4"/>
  <c r="C73" i="4"/>
  <c r="D73" i="4"/>
  <c r="E73" i="4"/>
  <c r="C74" i="4"/>
  <c r="D74" i="4"/>
  <c r="E74" i="4"/>
  <c r="C75" i="4"/>
  <c r="D75" i="4"/>
  <c r="E75" i="4"/>
  <c r="D57" i="4"/>
  <c r="E57" i="4"/>
  <c r="C57" i="4"/>
  <c r="B27" i="4"/>
  <c r="D77" i="4" l="1"/>
  <c r="E77" i="4"/>
  <c r="C77" i="4"/>
  <c r="B75" i="4"/>
  <c r="B51" i="14" l="1"/>
  <c r="B50" i="14"/>
  <c r="B49" i="14"/>
  <c r="B42" i="14"/>
  <c r="B41" i="14"/>
  <c r="B40" i="14"/>
  <c r="B52" i="7"/>
  <c r="B51" i="7"/>
  <c r="B50" i="7"/>
  <c r="B49" i="7"/>
  <c r="B48" i="7"/>
  <c r="B43" i="1"/>
  <c r="B47" i="14" l="1"/>
  <c r="B38" i="14"/>
  <c r="C74" i="6" l="1"/>
  <c r="D74" i="6"/>
  <c r="E74" i="6"/>
  <c r="C75" i="6"/>
  <c r="D75" i="6"/>
  <c r="E75" i="6"/>
  <c r="C74" i="5"/>
  <c r="D74" i="5"/>
  <c r="E74" i="5"/>
  <c r="C75" i="5"/>
  <c r="D75" i="5"/>
  <c r="E75" i="5"/>
  <c r="B50" i="6"/>
  <c r="B51" i="6"/>
  <c r="B50" i="5"/>
  <c r="B51" i="5"/>
  <c r="B50" i="4"/>
  <c r="B51" i="4"/>
  <c r="B26" i="4"/>
  <c r="B26" i="5"/>
  <c r="B27" i="5"/>
  <c r="B27" i="6"/>
  <c r="B75" i="6" l="1"/>
  <c r="B75" i="5"/>
  <c r="B74" i="5"/>
  <c r="B74" i="6"/>
  <c r="B43" i="2"/>
  <c r="C43" i="2"/>
  <c r="D43" i="2"/>
  <c r="E43" i="2"/>
  <c r="F43" i="2"/>
  <c r="G43" i="2"/>
  <c r="C43" i="1"/>
  <c r="D43" i="1"/>
  <c r="E43" i="1"/>
  <c r="H81" i="13"/>
  <c r="H50" i="13"/>
  <c r="O44" i="11"/>
  <c r="O43" i="11"/>
  <c r="O27" i="11"/>
  <c r="P37" i="3"/>
  <c r="B26" i="6"/>
  <c r="B82" i="5"/>
  <c r="B74" i="4"/>
  <c r="B82" i="6" l="1"/>
  <c r="C45" i="2"/>
  <c r="C38" i="14" l="1"/>
  <c r="C38" i="7"/>
  <c r="G47" i="7"/>
  <c r="B47" i="7"/>
  <c r="W49" i="20" l="1"/>
  <c r="X49" i="20"/>
  <c r="Y49" i="20"/>
  <c r="Z49" i="20"/>
  <c r="AA49" i="20"/>
  <c r="C37" i="3"/>
  <c r="E37" i="3"/>
  <c r="D37" i="3"/>
  <c r="F37" i="3"/>
  <c r="G37" i="3"/>
  <c r="H37" i="3"/>
  <c r="I37" i="3"/>
  <c r="J37" i="3"/>
  <c r="K37" i="3"/>
  <c r="L37" i="3"/>
  <c r="M37" i="3"/>
  <c r="N37" i="3"/>
  <c r="O37" i="3"/>
  <c r="B37" i="3"/>
  <c r="R37" i="3" l="1"/>
  <c r="J58" i="5"/>
  <c r="D84" i="6"/>
  <c r="E84" i="6"/>
  <c r="C84" i="6"/>
  <c r="B83" i="6" l="1"/>
  <c r="F38" i="14"/>
  <c r="E38" i="14"/>
  <c r="D38" i="14"/>
  <c r="C47" i="7"/>
  <c r="D47" i="7"/>
  <c r="E47" i="7"/>
  <c r="F47" i="7"/>
  <c r="B38" i="7" l="1"/>
  <c r="G38" i="7"/>
  <c r="F38" i="7"/>
  <c r="E38" i="7"/>
  <c r="D38" i="7"/>
  <c r="V49" i="20" l="1"/>
  <c r="G42" i="2" l="1"/>
  <c r="F42" i="2"/>
  <c r="E42" i="2"/>
  <c r="D42" i="2"/>
  <c r="C42" i="2"/>
  <c r="G41" i="2"/>
  <c r="F41" i="2"/>
  <c r="E41" i="2"/>
  <c r="D41" i="2"/>
  <c r="C41" i="2"/>
  <c r="G40" i="2"/>
  <c r="F40" i="2"/>
  <c r="E40" i="2"/>
  <c r="D40" i="2"/>
  <c r="C40" i="2"/>
  <c r="G39" i="2"/>
  <c r="F39" i="2"/>
  <c r="E39" i="2"/>
  <c r="D39" i="2"/>
  <c r="C39" i="2"/>
  <c r="G38" i="2"/>
  <c r="F38" i="2"/>
  <c r="E38" i="2"/>
  <c r="D38" i="2"/>
  <c r="C38" i="2"/>
  <c r="G37" i="2"/>
  <c r="E37" i="2"/>
  <c r="D37" i="2"/>
  <c r="C37" i="2"/>
  <c r="G36" i="2"/>
  <c r="E36" i="2"/>
  <c r="D36" i="2"/>
  <c r="C36" i="2"/>
  <c r="G35" i="2"/>
  <c r="E35" i="2"/>
  <c r="D35" i="2"/>
  <c r="C35" i="2"/>
  <c r="G34" i="2"/>
  <c r="E34" i="2"/>
  <c r="D34" i="2"/>
  <c r="C34" i="2"/>
  <c r="G33" i="2"/>
  <c r="E33" i="2"/>
  <c r="D33" i="2"/>
  <c r="C33" i="2"/>
  <c r="C34" i="1"/>
  <c r="D34" i="1"/>
  <c r="E34" i="1"/>
  <c r="G34" i="1"/>
  <c r="C35" i="1"/>
  <c r="D35" i="1"/>
  <c r="E35" i="1"/>
  <c r="G35" i="1"/>
  <c r="C36" i="1"/>
  <c r="D36" i="1"/>
  <c r="E36" i="1"/>
  <c r="G36" i="1"/>
  <c r="C37" i="1"/>
  <c r="D37" i="1"/>
  <c r="E37" i="1"/>
  <c r="G37" i="1"/>
  <c r="C38" i="1"/>
  <c r="D38" i="1"/>
  <c r="E38" i="1"/>
  <c r="F38" i="1"/>
  <c r="G38" i="1"/>
  <c r="C39" i="1"/>
  <c r="D39" i="1"/>
  <c r="E39" i="1"/>
  <c r="F39" i="1"/>
  <c r="G39" i="1"/>
  <c r="C40" i="1"/>
  <c r="D40" i="1"/>
  <c r="E40" i="1"/>
  <c r="F40" i="1"/>
  <c r="G40" i="1"/>
  <c r="C41" i="1"/>
  <c r="D41" i="1"/>
  <c r="E41" i="1"/>
  <c r="F41" i="1"/>
  <c r="G41" i="1"/>
  <c r="C42" i="1"/>
  <c r="D42" i="1"/>
  <c r="E42" i="1"/>
  <c r="F42" i="1"/>
  <c r="E33" i="1"/>
  <c r="D33" i="1"/>
  <c r="B31" i="7" l="1"/>
  <c r="L32" i="7"/>
  <c r="K32" i="7"/>
  <c r="J32" i="7"/>
  <c r="I32" i="7"/>
  <c r="H32" i="7"/>
  <c r="G32" i="7"/>
  <c r="F32" i="7"/>
  <c r="E32" i="7"/>
  <c r="D32" i="7"/>
  <c r="C31" i="7"/>
  <c r="C30" i="7"/>
  <c r="B30" i="7"/>
  <c r="C29" i="7"/>
  <c r="B29" i="7"/>
  <c r="C28" i="7"/>
  <c r="B28" i="7"/>
  <c r="C27" i="7"/>
  <c r="B27" i="7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6" i="7"/>
  <c r="B16" i="7"/>
  <c r="C15" i="7"/>
  <c r="B15" i="7"/>
  <c r="C14" i="7"/>
  <c r="B14" i="7"/>
  <c r="C13" i="7"/>
  <c r="B13" i="7"/>
  <c r="B32" i="7" l="1"/>
  <c r="C32" i="7"/>
  <c r="M21" i="1" l="1"/>
  <c r="B12" i="13"/>
  <c r="H80" i="13"/>
  <c r="H79" i="13"/>
  <c r="H78" i="13"/>
  <c r="H77" i="13"/>
  <c r="H76" i="13"/>
  <c r="H75" i="13"/>
  <c r="H74" i="13"/>
  <c r="H49" i="13"/>
  <c r="H48" i="13"/>
  <c r="H47" i="13"/>
  <c r="H46" i="13"/>
  <c r="H45" i="13"/>
  <c r="H44" i="13"/>
  <c r="H43" i="13"/>
  <c r="O41" i="11"/>
  <c r="C21" i="1" l="1"/>
  <c r="C24" i="1" s="1"/>
  <c r="B45" i="1" s="1"/>
  <c r="M24" i="1"/>
  <c r="G45" i="1" s="1"/>
  <c r="H13" i="13"/>
  <c r="H12" i="13"/>
  <c r="B83" i="5"/>
  <c r="B84" i="5" s="1"/>
  <c r="H14" i="13"/>
  <c r="B42" i="2"/>
  <c r="H16" i="13"/>
  <c r="J58" i="6"/>
  <c r="G42" i="1"/>
  <c r="H15" i="13"/>
  <c r="H17" i="13"/>
  <c r="B42" i="1" l="1"/>
  <c r="C45" i="1"/>
  <c r="D45" i="1"/>
  <c r="E45" i="1"/>
  <c r="O42" i="11"/>
  <c r="B25" i="5" l="1"/>
  <c r="B24" i="5"/>
  <c r="B23" i="5"/>
  <c r="K56" i="5"/>
  <c r="L56" i="5"/>
  <c r="L57" i="6" l="1"/>
  <c r="L56" i="6"/>
  <c r="K57" i="6"/>
  <c r="K56" i="6"/>
  <c r="I56" i="5"/>
  <c r="Q56" i="5" l="1"/>
  <c r="I56" i="6"/>
  <c r="R56" i="6" s="1"/>
  <c r="S56" i="5"/>
  <c r="R56" i="5"/>
  <c r="J61" i="6"/>
  <c r="L58" i="6"/>
  <c r="K58" i="6"/>
  <c r="I57" i="6"/>
  <c r="I57" i="4"/>
  <c r="Q56" i="6" l="1"/>
  <c r="S56" i="6"/>
  <c r="P56" i="5"/>
  <c r="L60" i="6"/>
  <c r="K60" i="6"/>
  <c r="I58" i="6"/>
  <c r="S56" i="4"/>
  <c r="Q56" i="4"/>
  <c r="S57" i="6"/>
  <c r="L61" i="6"/>
  <c r="K61" i="6"/>
  <c r="J60" i="6"/>
  <c r="Q57" i="4"/>
  <c r="R56" i="4"/>
  <c r="S57" i="4"/>
  <c r="R57" i="6"/>
  <c r="R57" i="4"/>
  <c r="Q57" i="6"/>
  <c r="P57" i="6" l="1"/>
  <c r="P57" i="4"/>
  <c r="I61" i="6"/>
  <c r="I60" i="6"/>
  <c r="P56" i="6"/>
  <c r="S58" i="6"/>
  <c r="Q58" i="6"/>
  <c r="R58" i="6"/>
  <c r="P56" i="4"/>
  <c r="P58" i="6" l="1"/>
  <c r="C31" i="14" l="1"/>
  <c r="B31" i="14"/>
  <c r="C30" i="14"/>
  <c r="B30" i="14"/>
  <c r="C29" i="14"/>
  <c r="B29" i="14"/>
  <c r="C28" i="14"/>
  <c r="B28" i="14"/>
  <c r="C27" i="14"/>
  <c r="B27" i="14"/>
  <c r="C26" i="14"/>
  <c r="B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B32" i="14" s="1"/>
  <c r="C32" i="14" l="1"/>
  <c r="O40" i="11"/>
  <c r="O39" i="11"/>
  <c r="O38" i="11"/>
  <c r="O37" i="11"/>
  <c r="O36" i="11"/>
  <c r="O35" i="11"/>
  <c r="O34" i="11"/>
  <c r="O33" i="11"/>
  <c r="O32" i="11"/>
  <c r="O31" i="11"/>
  <c r="O30" i="11"/>
  <c r="O29" i="11"/>
  <c r="O28" i="11"/>
  <c r="S9" i="3" l="1"/>
  <c r="S16" i="3"/>
  <c r="C58" i="6" l="1"/>
  <c r="D58" i="6"/>
  <c r="E58" i="6"/>
  <c r="C59" i="6"/>
  <c r="D59" i="6"/>
  <c r="E59" i="6"/>
  <c r="C60" i="6"/>
  <c r="D60" i="6"/>
  <c r="E60" i="6"/>
  <c r="C61" i="6"/>
  <c r="D61" i="6"/>
  <c r="E61" i="6"/>
  <c r="C62" i="6"/>
  <c r="D62" i="6"/>
  <c r="E62" i="6"/>
  <c r="C63" i="6"/>
  <c r="D63" i="6"/>
  <c r="E63" i="6"/>
  <c r="C64" i="6"/>
  <c r="D64" i="6"/>
  <c r="E64" i="6"/>
  <c r="C65" i="6"/>
  <c r="D65" i="6"/>
  <c r="E65" i="6"/>
  <c r="C66" i="6"/>
  <c r="D66" i="6"/>
  <c r="E66" i="6"/>
  <c r="C67" i="6"/>
  <c r="D67" i="6"/>
  <c r="E67" i="6"/>
  <c r="C68" i="6"/>
  <c r="D68" i="6"/>
  <c r="E68" i="6"/>
  <c r="C69" i="6"/>
  <c r="D69" i="6"/>
  <c r="E69" i="6"/>
  <c r="C70" i="6"/>
  <c r="D70" i="6"/>
  <c r="E70" i="6"/>
  <c r="C71" i="6"/>
  <c r="D71" i="6"/>
  <c r="E71" i="6"/>
  <c r="C72" i="6"/>
  <c r="D72" i="6"/>
  <c r="E72" i="6"/>
  <c r="C73" i="6"/>
  <c r="D73" i="6"/>
  <c r="E73" i="6"/>
  <c r="C57" i="6"/>
  <c r="B35" i="6"/>
  <c r="B37" i="6"/>
  <c r="B43" i="6"/>
  <c r="B45" i="6"/>
  <c r="B47" i="6"/>
  <c r="B33" i="6"/>
  <c r="E57" i="6"/>
  <c r="D57" i="6"/>
  <c r="B13" i="6"/>
  <c r="B19" i="6"/>
  <c r="B23" i="6"/>
  <c r="B48" i="6"/>
  <c r="B46" i="6"/>
  <c r="B44" i="6"/>
  <c r="B42" i="6"/>
  <c r="B40" i="6"/>
  <c r="B38" i="6"/>
  <c r="B36" i="6"/>
  <c r="B34" i="6"/>
  <c r="B24" i="6"/>
  <c r="B22" i="6"/>
  <c r="B20" i="6"/>
  <c r="B18" i="6"/>
  <c r="B16" i="6"/>
  <c r="B14" i="6"/>
  <c r="B12" i="6"/>
  <c r="B10" i="6"/>
  <c r="D77" i="6" l="1"/>
  <c r="E77" i="6"/>
  <c r="C77" i="6"/>
  <c r="B73" i="6"/>
  <c r="B67" i="6"/>
  <c r="B72" i="6"/>
  <c r="B62" i="6"/>
  <c r="B71" i="6"/>
  <c r="B64" i="6"/>
  <c r="B61" i="6"/>
  <c r="B58" i="6"/>
  <c r="B68" i="6"/>
  <c r="B39" i="6"/>
  <c r="B41" i="6"/>
  <c r="B49" i="6"/>
  <c r="B70" i="6"/>
  <c r="B69" i="6"/>
  <c r="B66" i="6"/>
  <c r="B65" i="6"/>
  <c r="B63" i="6"/>
  <c r="B60" i="6"/>
  <c r="B59" i="6"/>
  <c r="B11" i="6"/>
  <c r="B15" i="6"/>
  <c r="B17" i="6"/>
  <c r="B21" i="6"/>
  <c r="B25" i="6"/>
  <c r="B9" i="6"/>
  <c r="B57" i="6"/>
  <c r="B29" i="6" l="1"/>
  <c r="B77" i="6"/>
  <c r="B53" i="6"/>
  <c r="B84" i="6"/>
  <c r="B36" i="5" l="1"/>
  <c r="B38" i="5"/>
  <c r="B40" i="5"/>
  <c r="B42" i="5"/>
  <c r="B44" i="5"/>
  <c r="B46" i="5"/>
  <c r="B48" i="5"/>
  <c r="C59" i="5"/>
  <c r="E59" i="5"/>
  <c r="C60" i="5"/>
  <c r="E60" i="5"/>
  <c r="C61" i="5"/>
  <c r="E61" i="5"/>
  <c r="C62" i="5"/>
  <c r="E62" i="5"/>
  <c r="C63" i="5"/>
  <c r="E63" i="5"/>
  <c r="C64" i="5"/>
  <c r="E64" i="5"/>
  <c r="C65" i="5"/>
  <c r="E65" i="5"/>
  <c r="C66" i="5"/>
  <c r="E66" i="5"/>
  <c r="C67" i="5"/>
  <c r="E67" i="5"/>
  <c r="C68" i="5"/>
  <c r="E68" i="5"/>
  <c r="C69" i="5"/>
  <c r="E69" i="5"/>
  <c r="C70" i="5"/>
  <c r="E70" i="5"/>
  <c r="C71" i="5"/>
  <c r="E71" i="5"/>
  <c r="C72" i="5"/>
  <c r="E72" i="5"/>
  <c r="C73" i="5"/>
  <c r="E73" i="5"/>
  <c r="E57" i="5"/>
  <c r="D57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K57" i="5"/>
  <c r="B49" i="5"/>
  <c r="B47" i="5"/>
  <c r="B45" i="5"/>
  <c r="B43" i="5"/>
  <c r="B41" i="5"/>
  <c r="B39" i="5"/>
  <c r="B37" i="5"/>
  <c r="B35" i="5"/>
  <c r="B21" i="5"/>
  <c r="B19" i="5"/>
  <c r="B17" i="5"/>
  <c r="B15" i="5"/>
  <c r="B13" i="5"/>
  <c r="B11" i="5"/>
  <c r="B10" i="5"/>
  <c r="E84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J58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9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29" i="4" l="1"/>
  <c r="D77" i="5"/>
  <c r="B53" i="4"/>
  <c r="B57" i="4"/>
  <c r="B77" i="4" s="1"/>
  <c r="J60" i="4"/>
  <c r="J61" i="4"/>
  <c r="B34" i="5"/>
  <c r="B33" i="5"/>
  <c r="B53" i="5" s="1"/>
  <c r="C57" i="5"/>
  <c r="B73" i="5"/>
  <c r="B72" i="5"/>
  <c r="B71" i="5"/>
  <c r="B69" i="5"/>
  <c r="B65" i="5"/>
  <c r="B64" i="5"/>
  <c r="B63" i="5"/>
  <c r="B59" i="5"/>
  <c r="B12" i="5"/>
  <c r="B14" i="5"/>
  <c r="B16" i="5"/>
  <c r="B18" i="5"/>
  <c r="B20" i="5"/>
  <c r="B22" i="5"/>
  <c r="C58" i="5"/>
  <c r="E58" i="5"/>
  <c r="E77" i="5" s="1"/>
  <c r="K58" i="5"/>
  <c r="B9" i="5"/>
  <c r="B61" i="5"/>
  <c r="B62" i="5"/>
  <c r="B67" i="5"/>
  <c r="B68" i="5"/>
  <c r="B60" i="5"/>
  <c r="B66" i="5"/>
  <c r="B70" i="5"/>
  <c r="B57" i="5"/>
  <c r="L58" i="4"/>
  <c r="K58" i="4"/>
  <c r="C77" i="5" l="1"/>
  <c r="B29" i="5"/>
  <c r="K60" i="5"/>
  <c r="J61" i="5"/>
  <c r="J60" i="5"/>
  <c r="K61" i="5"/>
  <c r="I58" i="4"/>
  <c r="K61" i="4"/>
  <c r="K60" i="4"/>
  <c r="L60" i="4"/>
  <c r="L61" i="4"/>
  <c r="L57" i="5"/>
  <c r="I57" i="5" s="1"/>
  <c r="B58" i="5"/>
  <c r="B77" i="5" s="1"/>
  <c r="S58" i="4" l="1"/>
  <c r="L58" i="5"/>
  <c r="I61" i="4"/>
  <c r="I60" i="4"/>
  <c r="R58" i="4"/>
  <c r="R57" i="5"/>
  <c r="Q57" i="5"/>
  <c r="S57" i="5"/>
  <c r="Q58" i="4"/>
  <c r="L60" i="5" l="1"/>
  <c r="I58" i="5"/>
  <c r="I61" i="5" s="1"/>
  <c r="L61" i="5"/>
  <c r="Q58" i="5"/>
  <c r="P58" i="4"/>
  <c r="P57" i="5"/>
  <c r="R58" i="5" l="1"/>
  <c r="I60" i="5"/>
  <c r="S58" i="5"/>
  <c r="B41" i="2"/>
  <c r="B37" i="2"/>
  <c r="P58" i="5" l="1"/>
  <c r="B40" i="2"/>
  <c r="F45" i="2"/>
  <c r="E45" i="2"/>
  <c r="D45" i="2"/>
  <c r="B38" i="2"/>
  <c r="B35" i="2"/>
  <c r="B39" i="2"/>
  <c r="B36" i="2"/>
  <c r="B34" i="2"/>
  <c r="B40" i="1"/>
  <c r="B38" i="1"/>
  <c r="B36" i="1"/>
  <c r="B34" i="1"/>
  <c r="B41" i="1"/>
  <c r="B39" i="1"/>
  <c r="B37" i="1"/>
  <c r="B35" i="1"/>
  <c r="G45" i="2" l="1"/>
  <c r="EG39" i="20"/>
  <c r="EG37" i="20"/>
  <c r="EG35" i="20"/>
  <c r="EG33" i="20"/>
  <c r="EG31" i="20"/>
  <c r="EG29" i="20"/>
  <c r="EG27" i="20"/>
  <c r="EG25" i="20"/>
  <c r="EG23" i="20"/>
  <c r="EG21" i="20"/>
  <c r="EG19" i="20"/>
  <c r="EG17" i="20"/>
  <c r="EG15" i="20"/>
  <c r="EF40" i="20"/>
  <c r="EF38" i="20"/>
  <c r="EF36" i="20"/>
  <c r="EF34" i="20"/>
  <c r="EF32" i="20"/>
  <c r="EF30" i="20"/>
  <c r="EF28" i="20"/>
  <c r="EF26" i="20"/>
  <c r="EF24" i="20"/>
  <c r="EF22" i="20"/>
  <c r="EF20" i="20"/>
  <c r="EF18" i="20"/>
  <c r="EF16" i="20"/>
  <c r="EG41" i="20"/>
  <c r="EG40" i="20"/>
  <c r="EG38" i="20"/>
  <c r="EG36" i="20"/>
  <c r="EG34" i="20"/>
  <c r="EG32" i="20"/>
  <c r="EG30" i="20"/>
  <c r="EG28" i="20"/>
  <c r="EG26" i="20"/>
  <c r="EG24" i="20"/>
  <c r="EG22" i="20"/>
  <c r="EG20" i="20"/>
  <c r="EG18" i="20"/>
  <c r="EG16" i="20"/>
  <c r="EF41" i="20"/>
  <c r="EF39" i="20"/>
  <c r="EF37" i="20"/>
  <c r="EF35" i="20"/>
  <c r="EF33" i="20"/>
  <c r="EF31" i="20"/>
  <c r="EF29" i="20"/>
  <c r="EF27" i="20"/>
  <c r="EF25" i="20"/>
  <c r="EF23" i="20"/>
  <c r="EF21" i="20"/>
  <c r="EF19" i="20"/>
  <c r="EF17" i="20"/>
  <c r="EF15" i="20"/>
  <c r="EP13" i="20"/>
  <c r="EQ13" i="20"/>
  <c r="EF14" i="20"/>
  <c r="EG13" i="20" l="1"/>
  <c r="EF13" i="20"/>
</calcChain>
</file>

<file path=xl/sharedStrings.xml><?xml version="1.0" encoding="utf-8"?>
<sst xmlns="http://schemas.openxmlformats.org/spreadsheetml/2006/main" count="1292" uniqueCount="225">
  <si>
    <t>Anos</t>
  </si>
  <si>
    <t>Modos de  transporte</t>
  </si>
  <si>
    <t>Total</t>
  </si>
  <si>
    <t>Rodoviário</t>
  </si>
  <si>
    <t>Marítimo</t>
  </si>
  <si>
    <t>Aéreo</t>
  </si>
  <si>
    <t>t</t>
  </si>
  <si>
    <t>Outros</t>
  </si>
  <si>
    <t xml:space="preserve">Outros </t>
  </si>
  <si>
    <t>Passageiros Embarcados - Companhias Nacionais</t>
  </si>
  <si>
    <t>Companhias Nacionais</t>
  </si>
  <si>
    <t xml:space="preserve">Companhias Estrangeiras </t>
  </si>
  <si>
    <t>Peso</t>
  </si>
  <si>
    <t xml:space="preserve">Passageiros Embarcados - Companhias Estrangeiras </t>
  </si>
  <si>
    <t>Passageiros Embarcados - Companhias Nacionais e Estramgeiras</t>
  </si>
  <si>
    <t>Passageiros Desembarcados - Companhias Nacionais</t>
  </si>
  <si>
    <t xml:space="preserve">Passageiros Desembarcados - Companhias Estrangeiras </t>
  </si>
  <si>
    <t>Passageiros Desembarcados - Companhias Nacionais e Estrangeiras</t>
  </si>
  <si>
    <t>Açores</t>
  </si>
  <si>
    <t>Continente</t>
  </si>
  <si>
    <t>Madeira</t>
  </si>
  <si>
    <t>Nº Passageiros Embarcados - Companhias Nacionais</t>
  </si>
  <si>
    <t xml:space="preserve">Nº Passageiros Embarcados - Companhias Estrangeiras </t>
  </si>
  <si>
    <t>Periodo</t>
  </si>
  <si>
    <t>Nº Passageiros Embarcados - Companhias Nacionais e Estramgeiras</t>
  </si>
  <si>
    <t>Nº Passageiros Desembarcados - Companhias Nacionais</t>
  </si>
  <si>
    <t xml:space="preserve">Nº Passageiros Desembarcados - Companhias Estrangeiras </t>
  </si>
  <si>
    <t>Nº Passageiros Desembarcados - Companhias Nacionais e Estramgeiras</t>
  </si>
  <si>
    <t>Nº Passageiros em Trânsito - Companhias Nacionais</t>
  </si>
  <si>
    <t xml:space="preserve">Nº Passageiros em Trânsito - Companhias Estrangeiras </t>
  </si>
  <si>
    <t>Nº Passageiros em Trânsito - Companhias Nacionais e Estramgeiras</t>
  </si>
  <si>
    <t>Especificação</t>
  </si>
  <si>
    <t>Unidades</t>
  </si>
  <si>
    <t xml:space="preserve">2000  </t>
  </si>
  <si>
    <t>2001</t>
  </si>
  <si>
    <t xml:space="preserve">   Passageiros transportados</t>
  </si>
  <si>
    <t xml:space="preserve">          Tráfego suburbano</t>
  </si>
  <si>
    <t xml:space="preserve">          Tráfego de longo curso</t>
  </si>
  <si>
    <t xml:space="preserve">          Tráfego internacional</t>
  </si>
  <si>
    <t>km</t>
  </si>
  <si>
    <t xml:space="preserve">Anos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</si>
  <si>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</si>
  <si>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</si>
  <si>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</si>
  <si>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</si>
  <si>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</si>
  <si>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</si>
  <si>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</si>
  <si>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</si>
  <si>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</si>
  <si>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</si>
  <si>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</si>
  <si>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</si>
  <si>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Movimento Ferroviário Internacional de Passageiros - Mensal</t>
  </si>
  <si>
    <t>Milhares</t>
  </si>
  <si>
    <t>NUTS I</t>
  </si>
  <si>
    <t>Passageiros embarcados</t>
  </si>
  <si>
    <t>Passageiros desembarcados</t>
  </si>
  <si>
    <t>Passageiros em trânsito
(com ou sem excursão a terra)</t>
  </si>
  <si>
    <t>Passageiros em trânsito
(com ou sem saída para terra)</t>
  </si>
  <si>
    <t>Meses</t>
  </si>
  <si>
    <t>Rio Guadiana</t>
  </si>
  <si>
    <t>Rio Minho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</si>
  <si>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</si>
  <si>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</si>
  <si>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</si>
  <si>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</si>
  <si>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</si>
  <si>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</si>
  <si>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</si>
  <si>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</si>
  <si>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</si>
  <si>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</si>
  <si>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</si>
  <si>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</si>
  <si>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>N.º (milhares)</t>
  </si>
  <si>
    <t>Espanha</t>
  </si>
  <si>
    <t>França</t>
  </si>
  <si>
    <t>Suíça</t>
  </si>
  <si>
    <t>Alemanha</t>
  </si>
  <si>
    <t>Luxemburgo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</si>
  <si>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</si>
  <si>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</si>
  <si>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</si>
  <si>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</si>
  <si>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</si>
  <si>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</si>
  <si>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</si>
  <si>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</si>
  <si>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</si>
  <si>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</si>
  <si>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</si>
  <si>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</si>
  <si>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</si>
  <si>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</si>
  <si>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</si>
  <si>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</si>
  <si>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</si>
  <si>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</si>
  <si>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</si>
  <si>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</si>
  <si>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</si>
  <si>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</si>
  <si>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</si>
  <si>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</si>
  <si>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</si>
  <si>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</si>
  <si>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</si>
  <si>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</si>
  <si>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Estónia</t>
  </si>
  <si>
    <t>Finlândia</t>
  </si>
  <si>
    <t>Grécia</t>
  </si>
  <si>
    <t>Hungria</t>
  </si>
  <si>
    <t>Irlanda</t>
  </si>
  <si>
    <t>Itália</t>
  </si>
  <si>
    <t>Letónia</t>
  </si>
  <si>
    <t>Lituânia</t>
  </si>
  <si>
    <t>Malta</t>
  </si>
  <si>
    <t>Países Baixos</t>
  </si>
  <si>
    <t>Polónia</t>
  </si>
  <si>
    <t>Reino Unido</t>
  </si>
  <si>
    <t>Roménia</t>
  </si>
  <si>
    <t>Suécia</t>
  </si>
  <si>
    <t>Outras situações</t>
  </si>
  <si>
    <t>1. Movimento de Passageiros</t>
  </si>
  <si>
    <t>1.1. Movimento aéreo de passageiros</t>
  </si>
  <si>
    <t>1.1.3. Passageiros em trânsito por companhias nacionais e estrangeiras</t>
  </si>
  <si>
    <t>1.2. Movimento ferroviário de passageiros</t>
  </si>
  <si>
    <t>1.2.1. Passageiros transportados por tipo de tráfego</t>
  </si>
  <si>
    <t>1.2.2. Percurso médio por passageiro</t>
  </si>
  <si>
    <t xml:space="preserve">1.2.3. Movimento ferroviário internacional de passageiros </t>
  </si>
  <si>
    <t>1.3. Movimento marítimo internacional de passageiros</t>
  </si>
  <si>
    <t>1.3.1. Movimento de passageiros em cruzeiro</t>
  </si>
  <si>
    <t>1.3.2. Movimento fluvial internacional de passageiros</t>
  </si>
  <si>
    <t>1.4. Movimento rodoviário internacional de passageiros</t>
  </si>
  <si>
    <t xml:space="preserve">Outros                       </t>
  </si>
  <si>
    <t xml:space="preserve">Outros                      </t>
  </si>
  <si>
    <t xml:space="preserve">Outros        </t>
  </si>
  <si>
    <t>Ferroviário</t>
  </si>
  <si>
    <t xml:space="preserve">Outros      </t>
  </si>
  <si>
    <t xml:space="preserve">Total </t>
  </si>
  <si>
    <t xml:space="preserve">EU - Chegadas </t>
  </si>
  <si>
    <t xml:space="preserve">Outros                  </t>
  </si>
  <si>
    <t xml:space="preserve">Outros    </t>
  </si>
  <si>
    <t xml:space="preserve">Outros       </t>
  </si>
  <si>
    <t xml:space="preserve">EU - Expedidas </t>
  </si>
  <si>
    <t xml:space="preserve">Países </t>
  </si>
  <si>
    <t>1.4.1.  Movimento rodoviário de passageiros - Top 5</t>
  </si>
  <si>
    <t>Peso por região</t>
  </si>
  <si>
    <t xml:space="preserve">Passageiros transportados (N.º) pelas empresas exploradoras de sistema ferroviário pesado por Tipo de tráfego; Mensal (1) </t>
  </si>
  <si>
    <t>RA Madeira</t>
  </si>
  <si>
    <t>RA Açores</t>
  </si>
  <si>
    <t>Valor médio</t>
  </si>
  <si>
    <t>1.1.1.  Passageiros embarcados por companhias nacionais e estrangeiras</t>
  </si>
  <si>
    <t>1.1.2.  Passageiros desembarcados por companhias nacionais e estrangeiras</t>
  </si>
  <si>
    <t>2.1.1. Entradas de mercadorias por modos de transporte em toneladas e em euros</t>
  </si>
  <si>
    <t xml:space="preserve">2.1.2. Valor médio por tonelada entrada, por modos de transporte </t>
  </si>
  <si>
    <t>2.2.1. Saídas de mercadorias por modos de transporte em toneladas e em euros</t>
  </si>
  <si>
    <t xml:space="preserve">2.2.2. Valor médio por tonelada saídas, por modos de transporte </t>
  </si>
  <si>
    <t xml:space="preserve">Euros </t>
  </si>
  <si>
    <t xml:space="preserve">2.2.2. Valor médio por tonelada saída, por modos de transporte </t>
  </si>
  <si>
    <t>2.3. Entradas de mercadorias de países da UE, por modos de transporte</t>
  </si>
  <si>
    <t>2.3.1. Entradas de mercadorias por modo de transporte, em toneladas e euros</t>
  </si>
  <si>
    <t>2.4.1. Saídas de mercadorias por modo de transporte, em toneladas e euros</t>
  </si>
  <si>
    <t>2.4. Saídas de mercadorias para países da UE, por modos de transporte</t>
  </si>
  <si>
    <t>Total TOP 5 - Grupo de Produto</t>
  </si>
  <si>
    <t>Grupos de mercadorias (NST 2007)</t>
  </si>
  <si>
    <t xml:space="preserve">2.5. Entradas por grupos de mercadorias e por modos de transporte </t>
  </si>
  <si>
    <t xml:space="preserve">2.5.1. Entradas por grupos de mercadorias, em toneladas e euros </t>
  </si>
  <si>
    <t xml:space="preserve">2.5.2. Entradas por grupos de mercadorias, em toneladas - Top 5 </t>
  </si>
  <si>
    <t xml:space="preserve">2.5.3. Entradas por grupos de mercadorias, em euros - Top 5 </t>
  </si>
  <si>
    <t>TOP 5 da UE</t>
  </si>
  <si>
    <t xml:space="preserve">2.3.2. Entradas de mercadorias por países em toneladas - Top 5 </t>
  </si>
  <si>
    <t xml:space="preserve">2.3.3. Entradas de mercadorias por países em euros - Top 5 </t>
  </si>
  <si>
    <t>2.4.2. Saídas de mercadorias por países em toneladas - Top 5</t>
  </si>
  <si>
    <t xml:space="preserve">2.4.3. Saídas de mercadorias por países em euros - Top 5 </t>
  </si>
  <si>
    <t xml:space="preserve">Toneladas </t>
  </si>
  <si>
    <t>2.6.1. Saídas por grupos de mercadorias, em toneladas e euros</t>
  </si>
  <si>
    <t xml:space="preserve">2.6.2. Saídas por grupos de mercadorias, em toneladas - Top 5 </t>
  </si>
  <si>
    <t xml:space="preserve">2.6.3. Saídas por grupos de mercadorias, em euros - Top 5 </t>
  </si>
  <si>
    <t xml:space="preserve">2.6. Saídas por grupos de mercadorias e por modos de transporte </t>
  </si>
  <si>
    <t>1.4.3.  Movimento rodoviário ocasional de passageiros - Top 5</t>
  </si>
  <si>
    <t>1.4.2.  Movimento rodoviário regular de passageiros - Top 5</t>
  </si>
  <si>
    <t>a)</t>
  </si>
  <si>
    <t xml:space="preserve">a) Interrupção de circulação devido à realização de diversas intervenções. </t>
  </si>
  <si>
    <t xml:space="preserve">   Percurso médio por passageiro</t>
  </si>
  <si>
    <t>*</t>
  </si>
  <si>
    <t>(*) A Ferrovia encontra-se incluida em Outros.</t>
  </si>
  <si>
    <t>Nota: A informação relativa a «Remessas» e «Não identificado» está integrada em «Outros».</t>
  </si>
  <si>
    <t>Chéquia</t>
  </si>
  <si>
    <t>2.3.3. Entradas de mercadorias por países em euros - Top 5 - 2018</t>
  </si>
  <si>
    <t>2000/2019</t>
  </si>
  <si>
    <t>2000/2019 (acumulado)</t>
  </si>
  <si>
    <t>Passageiros Embarcados Nº 2000/2019</t>
  </si>
  <si>
    <t>Passageiros Desembarcados Nº 2000/2019</t>
  </si>
  <si>
    <t>Passageiros em Trânsito Nº 2000/2019</t>
  </si>
  <si>
    <t>Transporte rodoviário internacional de passageiros (ocasional e regular), de 2011 a 2019</t>
  </si>
  <si>
    <t>Transporte rodoviário internacional regular de passageiros, de 2011 a 2019</t>
  </si>
  <si>
    <t>Transporte rodoviário internacional ocasional de passageiros, de 2011 a 2019</t>
  </si>
  <si>
    <t>2008 - 2019</t>
  </si>
  <si>
    <t>2.3.2. Entradas de mercadorias por países em toneladas - Top 5 - 2019</t>
  </si>
  <si>
    <t>2.3.3. Entradas de mercadorias por países em euros - Top 5 - 2019</t>
  </si>
  <si>
    <t>2.6.1. Saídas por grupos de mercadorias, em toneladas e euros - 2019</t>
  </si>
  <si>
    <t>2.5.2. Entradas por grupos de mercadorias, em toneladas - Top 5 - 2019</t>
  </si>
  <si>
    <t>2.5.3. Entradas por grupos de mercadorias, em euros - Top 5 - 2019</t>
  </si>
  <si>
    <t>2.6.2. Saídas por grupos de mercadorias, em toneladas - Top 5 - 2019</t>
  </si>
  <si>
    <t>2.6.3. Saídas por grupos de mercadorias, em euros - Top 5 - 2019</t>
  </si>
  <si>
    <t>2.4.2. Saídas de mercadorias por países em toneladas - Top 5 - 2019</t>
  </si>
  <si>
    <t>2.4.3. Saídas de mercadorias por países em euros - Top 5 - 2019</t>
  </si>
  <si>
    <t>2. Movimento Internacional de Mercadorias</t>
  </si>
  <si>
    <t xml:space="preserve">2.1. Entradas de mercadorias por modos de transporte </t>
  </si>
  <si>
    <t xml:space="preserve">2.2. Saídas de mercadorias por modos de transporte </t>
  </si>
  <si>
    <r>
      <t>10</t>
    </r>
    <r>
      <rPr>
        <vertAlign val="superscript"/>
        <sz val="8"/>
        <color indexed="8"/>
        <rFont val="Verdana"/>
        <family val="2"/>
      </rPr>
      <t xml:space="preserve"> 3</t>
    </r>
  </si>
  <si>
    <r>
      <t xml:space="preserve">10 </t>
    </r>
    <r>
      <rPr>
        <vertAlign val="superscript"/>
        <sz val="8"/>
        <color indexed="8"/>
        <rFont val="Verdana"/>
        <family val="2"/>
      </rPr>
      <t>3</t>
    </r>
  </si>
  <si>
    <r>
      <t>10</t>
    </r>
    <r>
      <rPr>
        <b/>
        <vertAlign val="superscript"/>
        <sz val="8"/>
        <color theme="0"/>
        <rFont val="Verdana"/>
        <family val="2"/>
      </rPr>
      <t xml:space="preserve"> 3</t>
    </r>
    <r>
      <rPr>
        <b/>
        <sz val="8"/>
        <color theme="0"/>
        <rFont val="Verdana"/>
        <family val="2"/>
      </rPr>
      <t xml:space="preserve"> euros</t>
    </r>
  </si>
  <si>
    <r>
      <t>10</t>
    </r>
    <r>
      <rPr>
        <b/>
        <vertAlign val="superscript"/>
        <sz val="9"/>
        <color indexed="9"/>
        <rFont val="Verdana"/>
        <family val="2"/>
      </rPr>
      <t>3</t>
    </r>
    <r>
      <rPr>
        <b/>
        <sz val="9"/>
        <color indexed="9"/>
        <rFont val="Verdana"/>
        <family val="2"/>
      </rPr>
      <t xml:space="preserve"> eur</t>
    </r>
  </si>
  <si>
    <r>
      <t>10</t>
    </r>
    <r>
      <rPr>
        <b/>
        <vertAlign val="superscript"/>
        <sz val="9"/>
        <color indexed="9"/>
        <rFont val="Verdana"/>
        <family val="2"/>
      </rPr>
      <t>3</t>
    </r>
    <r>
      <rPr>
        <b/>
        <sz val="9"/>
        <color indexed="9"/>
        <rFont val="Verdana"/>
        <family val="2"/>
      </rPr>
      <t xml:space="preserve"> EUR</t>
    </r>
  </si>
  <si>
    <r>
      <t>10</t>
    </r>
    <r>
      <rPr>
        <vertAlign val="superscript"/>
        <sz val="8"/>
        <rFont val="Verdana"/>
        <family val="2"/>
      </rPr>
      <t xml:space="preserve"> 3</t>
    </r>
    <r>
      <rPr>
        <sz val="8"/>
        <rFont val="Verdana"/>
        <family val="2"/>
      </rPr>
      <t xml:space="preserve"> euros</t>
    </r>
  </si>
  <si>
    <r>
      <rPr>
        <b/>
        <sz val="8"/>
        <color theme="1"/>
        <rFont val="Verdana"/>
        <family val="2"/>
      </rPr>
      <t xml:space="preserve">Nota: </t>
    </r>
    <r>
      <rPr>
        <sz val="8"/>
        <color theme="1"/>
        <rFont val="Verdana"/>
        <family val="2"/>
      </rPr>
      <t>A informação relativa a «Remessas» e «Não identificado» está integrada em «Outros».</t>
    </r>
  </si>
  <si>
    <t>2.5.1. Entradas por grupos de mercadorias, em toneladas e euros - 2019</t>
  </si>
  <si>
    <t xml:space="preserve">Painel Anual de Transportes </t>
  </si>
  <si>
    <t>Graça Sousa e Dulce Guedes Vaz</t>
  </si>
  <si>
    <t>Direção de Serviços de Análise Económica</t>
  </si>
  <si>
    <t xml:space="preserve">NUTS </t>
  </si>
  <si>
    <r>
      <rPr>
        <b/>
        <sz val="10"/>
        <color theme="1"/>
        <rFont val="Verdana"/>
        <family val="2"/>
      </rPr>
      <t>Fonte:</t>
    </r>
    <r>
      <rPr>
        <sz val="10"/>
        <color theme="1"/>
        <rFont val="Verdana"/>
        <family val="2"/>
      </rPr>
      <t xml:space="preserve"> Instituto Nacional de Estatística (INE)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</si>
</sst>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0.0"/>
    <numFmt numFmtId="167" formatCode="#,##0\ _€"/>
    <numFmt numFmtId="168" formatCode="#\ ###\ ##0\ &quot;(a)&quot;"/>
    <numFmt numFmtId="169" formatCode="###\ ###\ ###"/>
    <numFmt numFmtId="170" formatCode="0.000"/>
    <numFmt numFmtId="171" formatCode="#\ ###\ ###\ ###\ ###\ ##0"/>
    <numFmt numFmtId="172" formatCode="0000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0"/>
      <name val="MS Sans Serif"/>
      <family val="2"/>
    </font>
    <font>
      <u/>
      <sz val="10"/>
      <color indexed="58"/>
      <name val="Arial"/>
      <family val="2"/>
    </font>
    <font>
      <u/>
      <sz val="10"/>
      <color theme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Verdana"/>
      <family val="2"/>
    </font>
    <font>
      <sz val="11"/>
      <name val="Verdana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  <font>
      <sz val="10"/>
      <name val="Verdana"/>
      <family val="2"/>
    </font>
    <font>
      <u/>
      <sz val="10"/>
      <color rgb="FF0000FF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b/>
      <sz val="8"/>
      <name val="Verdana"/>
      <family val="2"/>
    </font>
    <font>
      <b/>
      <sz val="8"/>
      <color indexed="9"/>
      <name val="Verdana"/>
      <family val="2"/>
    </font>
    <font>
      <sz val="8"/>
      <color rgb="FFFF0000"/>
      <name val="Verdana"/>
      <family val="2"/>
    </font>
    <font>
      <sz val="8"/>
      <name val="Verdana"/>
      <family val="2"/>
    </font>
    <font>
      <sz val="11"/>
      <color rgb="FFFF0000"/>
      <name val="Verdana"/>
      <family val="2"/>
    </font>
    <font>
      <sz val="8"/>
      <color indexed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b/>
      <sz val="10"/>
      <name val="Verdana"/>
      <family val="2"/>
    </font>
    <font>
      <sz val="9"/>
      <color theme="1"/>
      <name val="Verdana"/>
      <family val="2"/>
    </font>
    <font>
      <b/>
      <sz val="7"/>
      <color indexed="9"/>
      <name val="Verdana"/>
      <family val="2"/>
    </font>
    <font>
      <b/>
      <sz val="9"/>
      <color theme="1"/>
      <name val="Verdana"/>
      <family val="2"/>
    </font>
    <font>
      <sz val="9"/>
      <color rgb="FFFF0000"/>
      <name val="Verdana"/>
      <family val="2"/>
    </font>
    <font>
      <b/>
      <sz val="10"/>
      <color theme="1"/>
      <name val="Verdana"/>
      <family val="2"/>
    </font>
    <font>
      <b/>
      <sz val="11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7"/>
      <name val="Verdana"/>
      <family val="2"/>
    </font>
    <font>
      <b/>
      <sz val="8"/>
      <color indexed="63"/>
      <name val="Verdana"/>
      <family val="2"/>
    </font>
    <font>
      <sz val="8"/>
      <color indexed="63"/>
      <name val="Verdana"/>
      <family val="2"/>
    </font>
    <font>
      <vertAlign val="superscript"/>
      <sz val="8"/>
      <color indexed="8"/>
      <name val="Verdana"/>
      <family val="2"/>
    </font>
    <font>
      <b/>
      <sz val="8"/>
      <color indexed="8"/>
      <name val="Verdana"/>
      <family val="2"/>
    </font>
    <font>
      <sz val="7"/>
      <name val="Verdana"/>
      <family val="2"/>
    </font>
    <font>
      <b/>
      <sz val="9"/>
      <color theme="0"/>
      <name val="Verdana"/>
      <family val="2"/>
    </font>
    <font>
      <sz val="6"/>
      <color indexed="8"/>
      <name val="Verdana"/>
      <family val="2"/>
    </font>
    <font>
      <b/>
      <sz val="10"/>
      <color theme="4" tint="-0.499984740745262"/>
      <name val="Verdana"/>
      <family val="2"/>
    </font>
    <font>
      <sz val="8"/>
      <color theme="3" tint="-0.249977111117893"/>
      <name val="Verdana"/>
      <family val="2"/>
    </font>
    <font>
      <b/>
      <sz val="8"/>
      <color theme="3" tint="-0.249977111117893"/>
      <name val="Verdana"/>
      <family val="2"/>
    </font>
    <font>
      <sz val="8"/>
      <color theme="4" tint="-0.499984740745262"/>
      <name val="Verdana"/>
      <family val="2"/>
    </font>
    <font>
      <sz val="10"/>
      <color theme="3" tint="-0.249977111117893"/>
      <name val="Verdana"/>
      <family val="2"/>
    </font>
    <font>
      <sz val="10"/>
      <color theme="4" tint="-0.249977111117893"/>
      <name val="Verdana"/>
      <family val="2"/>
    </font>
    <font>
      <sz val="11"/>
      <color theme="4" tint="-0.499984740745262"/>
      <name val="Verdana"/>
      <family val="2"/>
    </font>
    <font>
      <b/>
      <vertAlign val="superscript"/>
      <sz val="8"/>
      <color theme="0"/>
      <name val="Verdana"/>
      <family val="2"/>
    </font>
    <font>
      <sz val="7"/>
      <color theme="1"/>
      <name val="Verdana"/>
      <family val="2"/>
    </font>
    <font>
      <sz val="7"/>
      <color rgb="FF0D0D0D"/>
      <name val="Verdana"/>
      <family val="2"/>
    </font>
    <font>
      <sz val="9"/>
      <color indexed="8"/>
      <name val="Verdana"/>
      <family val="2"/>
    </font>
    <font>
      <b/>
      <sz val="9"/>
      <color indexed="9"/>
      <name val="Verdana"/>
      <family val="2"/>
    </font>
    <font>
      <b/>
      <sz val="9"/>
      <color rgb="FFFFFFFF"/>
      <name val="Verdana"/>
      <family val="2"/>
    </font>
    <font>
      <b/>
      <vertAlign val="superscript"/>
      <sz val="9"/>
      <color indexed="9"/>
      <name val="Verdana"/>
      <family val="2"/>
    </font>
    <font>
      <b/>
      <sz val="9"/>
      <color indexed="8"/>
      <name val="Verdana"/>
      <family val="2"/>
    </font>
    <font>
      <sz val="9"/>
      <color rgb="FF0D0D0D"/>
      <name val="Verdana"/>
      <family val="2"/>
    </font>
    <font>
      <sz val="8"/>
      <color rgb="FF000000"/>
      <name val="Verdana"/>
      <family val="2"/>
    </font>
    <font>
      <b/>
      <sz val="8"/>
      <color rgb="FFFFFFFF"/>
      <name val="Verdana"/>
      <family val="2"/>
    </font>
    <font>
      <vertAlign val="superscript"/>
      <sz val="8"/>
      <name val="Verdana"/>
      <family val="2"/>
    </font>
    <font>
      <sz val="6"/>
      <color theme="1"/>
      <name val="Verdana"/>
      <family val="2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rgb="FF000000"/>
      </patternFill>
    </fill>
  </fills>
  <borders count="1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64"/>
      </right>
      <top style="thin">
        <color indexed="9"/>
      </top>
      <bottom/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14996795556505021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rgb="FFFFFFFF"/>
      </left>
      <right/>
      <top style="thin">
        <color indexed="64"/>
      </top>
      <bottom style="thin">
        <color indexed="9"/>
      </bottom>
      <diagonal/>
    </border>
    <border>
      <left/>
      <right style="thin">
        <color rgb="FFFFFFFF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/>
      <top style="hair">
        <color theme="0" tint="-0.14996795556505021"/>
      </top>
      <bottom style="thin">
        <color indexed="64"/>
      </bottom>
      <diagonal/>
    </border>
    <border>
      <left style="thin">
        <color rgb="FFFFFFFF"/>
      </left>
      <right/>
      <top style="thin">
        <color indexed="64"/>
      </top>
      <bottom style="thin">
        <color rgb="FFFFFFFF"/>
      </bottom>
      <diagonal/>
    </border>
    <border>
      <left/>
      <right style="thin">
        <color rgb="FFFFFFFF"/>
      </right>
      <top style="thin">
        <color indexed="64"/>
      </top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rgb="FFFFFFFF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9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dotted">
        <color theme="1"/>
      </left>
      <right style="dotted">
        <color theme="1"/>
      </right>
      <top style="dotted">
        <color theme="1"/>
      </top>
      <bottom style="thin">
        <color theme="1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thin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dotted">
        <color theme="0"/>
      </left>
      <right style="dotted">
        <color theme="0"/>
      </right>
      <top style="thin">
        <color theme="0"/>
      </top>
      <bottom style="dotted">
        <color theme="0"/>
      </bottom>
      <diagonal/>
    </border>
    <border>
      <left style="thin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auto="1"/>
      </right>
      <top style="dotted">
        <color indexed="64"/>
      </top>
      <bottom/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/>
      </right>
      <top style="thin">
        <color indexed="64"/>
      </top>
      <bottom style="dashed">
        <color theme="0"/>
      </bottom>
      <diagonal/>
    </border>
    <border>
      <left style="dashed">
        <color theme="0"/>
      </left>
      <right style="dashed">
        <color theme="0"/>
      </right>
      <top style="thin">
        <color indexed="64"/>
      </top>
      <bottom style="dashed">
        <color theme="0"/>
      </bottom>
      <diagonal/>
    </border>
    <border>
      <left style="dashed">
        <color theme="0"/>
      </left>
      <right style="thin">
        <color indexed="64"/>
      </right>
      <top style="thin">
        <color indexed="64"/>
      </top>
      <bottom style="dashed">
        <color theme="0"/>
      </bottom>
      <diagonal/>
    </border>
    <border>
      <left style="thin">
        <color indexed="64"/>
      </left>
      <right style="dashed">
        <color theme="0"/>
      </right>
      <top style="dashed">
        <color theme="0"/>
      </top>
      <bottom style="dotted">
        <color indexed="64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otted">
        <color indexed="64"/>
      </bottom>
      <diagonal/>
    </border>
    <border>
      <left style="dashed">
        <color theme="0"/>
      </left>
      <right style="thin">
        <color indexed="64"/>
      </right>
      <top style="dashed">
        <color theme="0"/>
      </top>
      <bottom style="dotted">
        <color indexed="64"/>
      </bottom>
      <diagonal/>
    </border>
    <border>
      <left style="thin">
        <color theme="1"/>
      </left>
      <right style="dashed">
        <color theme="0"/>
      </right>
      <top style="dashed">
        <color theme="0"/>
      </top>
      <bottom style="dotted">
        <color theme="1"/>
      </bottom>
      <diagonal/>
    </border>
    <border>
      <left style="dashed">
        <color theme="0"/>
      </left>
      <right style="dashed">
        <color theme="0"/>
      </right>
      <top style="dashed">
        <color theme="0"/>
      </top>
      <bottom style="dotted">
        <color theme="1"/>
      </bottom>
      <diagonal/>
    </border>
    <border>
      <left style="dashed">
        <color theme="0"/>
      </left>
      <right style="thin">
        <color theme="1"/>
      </right>
      <top style="dashed">
        <color theme="0"/>
      </top>
      <bottom style="dotted">
        <color theme="1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0"/>
      </right>
      <top style="dashed">
        <color theme="0"/>
      </top>
      <bottom style="dotted">
        <color theme="1"/>
      </bottom>
      <diagonal/>
    </border>
    <border>
      <left style="thin">
        <color theme="0"/>
      </left>
      <right style="thin">
        <color theme="0"/>
      </right>
      <top style="dashed">
        <color theme="0"/>
      </top>
      <bottom style="dotted">
        <color theme="1"/>
      </bottom>
      <diagonal/>
    </border>
    <border>
      <left style="thin">
        <color theme="0"/>
      </left>
      <right style="thin">
        <color theme="1"/>
      </right>
      <top style="dashed">
        <color theme="0"/>
      </top>
      <bottom style="dotted">
        <color theme="1"/>
      </bottom>
      <diagonal/>
    </border>
    <border>
      <left style="dotted">
        <color theme="1"/>
      </left>
      <right style="thin">
        <color theme="1"/>
      </right>
      <top style="dotted">
        <color theme="1"/>
      </top>
      <bottom style="thin">
        <color theme="1"/>
      </bottom>
      <diagonal/>
    </border>
    <border>
      <left style="dotted">
        <color theme="1"/>
      </left>
      <right/>
      <top style="dotted">
        <color theme="1"/>
      </top>
      <bottom style="dotted">
        <color theme="1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theme="1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thin">
        <color theme="1"/>
      </left>
      <right/>
      <top style="thin">
        <color theme="1"/>
      </top>
      <bottom style="dashed">
        <color theme="0"/>
      </bottom>
      <diagonal/>
    </border>
    <border>
      <left/>
      <right/>
      <top style="thin">
        <color theme="1"/>
      </top>
      <bottom style="dashed">
        <color theme="0"/>
      </bottom>
      <diagonal/>
    </border>
    <border>
      <left/>
      <right style="thin">
        <color theme="1"/>
      </right>
      <top style="thin">
        <color theme="1"/>
      </top>
      <bottom style="dashed">
        <color theme="0"/>
      </bottom>
      <diagonal/>
    </border>
    <border>
      <left style="dotted">
        <color indexed="64"/>
      </left>
      <right style="dotted">
        <color indexed="64"/>
      </right>
      <top style="dotted">
        <color theme="1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dotted">
        <color theme="1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theme="1"/>
      </left>
      <right style="dotted">
        <color theme="0"/>
      </right>
      <top style="thin">
        <color theme="1"/>
      </top>
      <bottom style="dotted">
        <color theme="0"/>
      </bottom>
      <diagonal/>
    </border>
    <border>
      <left style="dotted">
        <color theme="0"/>
      </left>
      <right style="dotted">
        <color theme="0"/>
      </right>
      <top style="thin">
        <color theme="1"/>
      </top>
      <bottom style="dotted">
        <color theme="0"/>
      </bottom>
      <diagonal/>
    </border>
    <border>
      <left style="dotted">
        <color theme="0"/>
      </left>
      <right style="thin">
        <color theme="1"/>
      </right>
      <top style="thin">
        <color theme="1"/>
      </top>
      <bottom style="dotted">
        <color theme="0"/>
      </bottom>
      <diagonal/>
    </border>
    <border>
      <left style="thin">
        <color theme="1"/>
      </left>
      <right style="dotted">
        <color theme="0"/>
      </right>
      <top style="dotted">
        <color theme="0"/>
      </top>
      <bottom style="dotted">
        <color theme="1"/>
      </bottom>
      <diagonal/>
    </border>
    <border>
      <left style="dotted">
        <color theme="0"/>
      </left>
      <right style="dotted">
        <color theme="0"/>
      </right>
      <top style="dotted">
        <color theme="0"/>
      </top>
      <bottom style="dotted">
        <color theme="1"/>
      </bottom>
      <diagonal/>
    </border>
    <border>
      <left style="dotted">
        <color theme="0"/>
      </left>
      <right style="thin">
        <color theme="1"/>
      </right>
      <top style="dotted">
        <color theme="0"/>
      </top>
      <bottom style="dotted">
        <color theme="1"/>
      </bottom>
      <diagonal/>
    </border>
    <border>
      <left style="thin">
        <color indexed="64"/>
      </left>
      <right style="dotted">
        <color indexed="64"/>
      </right>
      <top style="dotted">
        <color theme="1"/>
      </top>
      <bottom style="dotted">
        <color indexed="64"/>
      </bottom>
      <diagonal/>
    </border>
    <border>
      <left style="thin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hair">
        <color theme="0" tint="-0.14996795556505021"/>
      </top>
      <bottom style="thin">
        <color indexed="64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/>
      <right/>
      <top style="hair">
        <color theme="0" tint="-0.14996795556505021"/>
      </top>
      <bottom/>
      <diagonal/>
    </border>
    <border>
      <left/>
      <right style="thin">
        <color indexed="64"/>
      </right>
      <top style="hair">
        <color theme="0" tint="-0.14996795556505021"/>
      </top>
      <bottom/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</borders>
  <cellStyleXfs count="281">
    <xf numFmtId="0" fontId="0" fillId="0" borderId="0"/>
    <xf numFmtId="0" fontId="2" fillId="0" borderId="0"/>
    <xf numFmtId="0" fontId="8" fillId="0" borderId="0"/>
    <xf numFmtId="0" fontId="2" fillId="0" borderId="0"/>
    <xf numFmtId="0" fontId="4" fillId="0" borderId="1" applyNumberFormat="0" applyBorder="0" applyProtection="0">
      <alignment horizontal="center"/>
    </xf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 applyFill="0" applyBorder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" borderId="2" applyNumberFormat="0" applyBorder="0" applyProtection="0">
      <alignment horizontal="center"/>
    </xf>
    <xf numFmtId="9" fontId="2" fillId="0" borderId="0" applyFont="0" applyFill="0" applyBorder="0" applyAlignment="0" applyProtection="0"/>
    <xf numFmtId="0" fontId="7" fillId="0" borderId="0" applyNumberFormat="0" applyFill="0" applyProtection="0"/>
    <xf numFmtId="0" fontId="4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720">
    <xf numFmtId="0" fontId="0" fillId="0" borderId="0" xfId="0"/>
    <xf numFmtId="0" fontId="14" fillId="0" borderId="0" xfId="0" applyFont="1"/>
    <xf numFmtId="0" fontId="15" fillId="0" borderId="0" xfId="0" applyFont="1"/>
    <xf numFmtId="0" fontId="17" fillId="0" borderId="0" xfId="0" applyFont="1"/>
    <xf numFmtId="0" fontId="0" fillId="0" borderId="0" xfId="0"/>
    <xf numFmtId="0" fontId="0" fillId="0" borderId="0" xfId="0" applyFont="1"/>
    <xf numFmtId="0" fontId="19" fillId="0" borderId="0" xfId="0" applyFont="1"/>
    <xf numFmtId="0" fontId="20" fillId="0" borderId="0" xfId="0" applyFont="1"/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left" vertical="center" indent="1"/>
    </xf>
    <xf numFmtId="0" fontId="23" fillId="0" borderId="0" xfId="280" applyFont="1" applyAlignment="1">
      <alignment horizontal="left" vertical="center" indent="2"/>
    </xf>
    <xf numFmtId="0" fontId="22" fillId="0" borderId="0" xfId="0" applyFont="1" applyAlignment="1">
      <alignment horizontal="left" vertical="center" indent="2"/>
    </xf>
    <xf numFmtId="0" fontId="22" fillId="0" borderId="0" xfId="0" applyFont="1" applyAlignment="1">
      <alignment horizontal="left" vertical="center" indent="3"/>
    </xf>
    <xf numFmtId="0" fontId="22" fillId="0" borderId="0" xfId="0" applyFont="1" applyAlignment="1">
      <alignment horizontal="left" vertical="center" indent="4"/>
    </xf>
    <xf numFmtId="0" fontId="2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indent="2"/>
    </xf>
    <xf numFmtId="0" fontId="25" fillId="0" borderId="0" xfId="280" applyFont="1" applyAlignment="1">
      <alignment horizontal="left" vertical="center" indent="2"/>
    </xf>
    <xf numFmtId="0" fontId="26" fillId="0" borderId="0" xfId="0" applyFont="1" applyAlignment="1"/>
    <xf numFmtId="0" fontId="27" fillId="0" borderId="0" xfId="0" applyFont="1" applyAlignment="1"/>
    <xf numFmtId="167" fontId="27" fillId="0" borderId="0" xfId="0" applyNumberFormat="1" applyFont="1"/>
    <xf numFmtId="0" fontId="27" fillId="0" borderId="0" xfId="0" applyFont="1"/>
    <xf numFmtId="49" fontId="27" fillId="0" borderId="0" xfId="0" applyNumberFormat="1" applyFont="1"/>
    <xf numFmtId="167" fontId="26" fillId="0" borderId="0" xfId="0" applyNumberFormat="1" applyFont="1"/>
    <xf numFmtId="0" fontId="29" fillId="3" borderId="61" xfId="118" applyFont="1" applyFill="1" applyBorder="1" applyAlignment="1">
      <alignment horizontal="center" vertical="center" wrapText="1"/>
    </xf>
    <xf numFmtId="0" fontId="29" fillId="3" borderId="9" xfId="118" applyFont="1" applyFill="1" applyBorder="1" applyAlignment="1">
      <alignment horizontal="center" vertical="center" wrapText="1"/>
    </xf>
    <xf numFmtId="0" fontId="29" fillId="3" borderId="62" xfId="118" applyFont="1" applyFill="1" applyBorder="1" applyAlignment="1">
      <alignment horizontal="center" vertical="center" wrapText="1"/>
    </xf>
    <xf numFmtId="0" fontId="30" fillId="0" borderId="0" xfId="0" applyFont="1"/>
    <xf numFmtId="10" fontId="30" fillId="0" borderId="0" xfId="0" applyNumberFormat="1" applyFont="1"/>
    <xf numFmtId="0" fontId="27" fillId="0" borderId="61" xfId="0" applyFont="1" applyBorder="1" applyAlignment="1">
      <alignment horizontal="center" vertical="center"/>
    </xf>
    <xf numFmtId="3" fontId="27" fillId="0" borderId="9" xfId="0" applyNumberFormat="1" applyFont="1" applyBorder="1" applyAlignment="1">
      <alignment horizontal="right" vertical="center"/>
    </xf>
    <xf numFmtId="3" fontId="27" fillId="0" borderId="62" xfId="0" applyNumberFormat="1" applyFont="1" applyBorder="1" applyAlignment="1">
      <alignment horizontal="right" vertical="center"/>
    </xf>
    <xf numFmtId="0" fontId="26" fillId="0" borderId="0" xfId="0" applyFont="1"/>
    <xf numFmtId="0" fontId="31" fillId="0" borderId="61" xfId="0" applyFont="1" applyBorder="1" applyAlignment="1">
      <alignment horizontal="center" vertical="center"/>
    </xf>
    <xf numFmtId="0" fontId="32" fillId="0" borderId="0" xfId="0" applyFont="1"/>
    <xf numFmtId="10" fontId="27" fillId="0" borderId="0" xfId="0" applyNumberFormat="1" applyFont="1"/>
    <xf numFmtId="3" fontId="27" fillId="0" borderId="0" xfId="0" applyNumberFormat="1" applyFont="1"/>
    <xf numFmtId="0" fontId="27" fillId="4" borderId="61" xfId="0" applyFont="1" applyFill="1" applyBorder="1" applyAlignment="1">
      <alignment horizontal="center" vertical="center"/>
    </xf>
    <xf numFmtId="0" fontId="27" fillId="4" borderId="88" xfId="0" applyFont="1" applyFill="1" applyBorder="1" applyAlignment="1">
      <alignment horizontal="center" vertical="center"/>
    </xf>
    <xf numFmtId="3" fontId="27" fillId="0" borderId="49" xfId="0" applyNumberFormat="1" applyFont="1" applyBorder="1" applyAlignment="1">
      <alignment horizontal="right" vertical="center"/>
    </xf>
    <xf numFmtId="0" fontId="27" fillId="4" borderId="114" xfId="0" applyFont="1" applyFill="1" applyBorder="1" applyAlignment="1">
      <alignment horizontal="center" vertical="center"/>
    </xf>
    <xf numFmtId="3" fontId="27" fillId="0" borderId="112" xfId="0" applyNumberFormat="1" applyFont="1" applyBorder="1" applyAlignment="1">
      <alignment horizontal="right" vertical="center"/>
    </xf>
    <xf numFmtId="0" fontId="27" fillId="0" borderId="0" xfId="0" applyFont="1" applyAlignment="1">
      <alignment horizontal="center"/>
    </xf>
    <xf numFmtId="164" fontId="27" fillId="0" borderId="0" xfId="275" applyFont="1" applyFill="1" applyBorder="1" applyAlignment="1">
      <alignment horizontal="right" vertical="center"/>
    </xf>
    <xf numFmtId="0" fontId="27" fillId="0" borderId="0" xfId="0" applyNumberFormat="1" applyFont="1"/>
    <xf numFmtId="170" fontId="27" fillId="0" borderId="0" xfId="0" applyNumberFormat="1" applyFont="1"/>
    <xf numFmtId="0" fontId="27" fillId="4" borderId="111" xfId="0" applyFont="1" applyFill="1" applyBorder="1" applyAlignment="1">
      <alignment horizontal="center" vertical="center"/>
    </xf>
    <xf numFmtId="0" fontId="34" fillId="3" borderId="71" xfId="118" applyFont="1" applyFill="1" applyBorder="1" applyAlignment="1">
      <alignment horizontal="center" vertical="center" wrapText="1"/>
    </xf>
    <xf numFmtId="0" fontId="29" fillId="3" borderId="71" xfId="118" applyFont="1" applyFill="1" applyBorder="1" applyAlignment="1">
      <alignment horizontal="center" vertical="center" wrapText="1"/>
    </xf>
    <xf numFmtId="0" fontId="34" fillId="3" borderId="74" xfId="118" applyFont="1" applyFill="1" applyBorder="1" applyAlignment="1">
      <alignment horizontal="center" vertical="center" wrapText="1"/>
    </xf>
    <xf numFmtId="0" fontId="29" fillId="3" borderId="75" xfId="118" applyFont="1" applyFill="1" applyBorder="1" applyAlignment="1">
      <alignment horizontal="center" vertical="center" wrapText="1"/>
    </xf>
    <xf numFmtId="10" fontId="27" fillId="0" borderId="0" xfId="0" applyNumberFormat="1" applyFont="1" applyAlignment="1">
      <alignment horizontal="center"/>
    </xf>
    <xf numFmtId="3" fontId="27" fillId="4" borderId="9" xfId="0" applyNumberFormat="1" applyFont="1" applyFill="1" applyBorder="1" applyAlignment="1">
      <alignment horizontal="right" vertical="center"/>
    </xf>
    <xf numFmtId="0" fontId="31" fillId="0" borderId="0" xfId="0" applyFont="1"/>
    <xf numFmtId="0" fontId="21" fillId="0" borderId="0" xfId="0" applyFont="1"/>
    <xf numFmtId="3" fontId="26" fillId="0" borderId="0" xfId="0" applyNumberFormat="1" applyFont="1"/>
    <xf numFmtId="3" fontId="27" fillId="4" borderId="49" xfId="0" applyNumberFormat="1" applyFont="1" applyFill="1" applyBorder="1" applyAlignment="1">
      <alignment horizontal="right" vertical="center"/>
    </xf>
    <xf numFmtId="3" fontId="27" fillId="0" borderId="89" xfId="0" applyNumberFormat="1" applyFont="1" applyBorder="1" applyAlignment="1">
      <alignment horizontal="right" vertical="center"/>
    </xf>
    <xf numFmtId="3" fontId="27" fillId="4" borderId="94" xfId="0" applyNumberFormat="1" applyFont="1" applyFill="1" applyBorder="1" applyAlignment="1">
      <alignment horizontal="right" vertical="center"/>
    </xf>
    <xf numFmtId="3" fontId="27" fillId="0" borderId="64" xfId="0" applyNumberFormat="1" applyFont="1" applyBorder="1" applyAlignment="1">
      <alignment horizontal="right" vertical="center"/>
    </xf>
    <xf numFmtId="3" fontId="27" fillId="0" borderId="65" xfId="0" applyNumberFormat="1" applyFont="1" applyBorder="1" applyAlignment="1">
      <alignment horizontal="right" vertical="center"/>
    </xf>
    <xf numFmtId="0" fontId="34" fillId="3" borderId="59" xfId="118" applyFont="1" applyFill="1" applyBorder="1" applyAlignment="1">
      <alignment horizontal="center" vertical="center" wrapText="1"/>
    </xf>
    <xf numFmtId="0" fontId="34" fillId="3" borderId="60" xfId="118" applyFont="1" applyFill="1" applyBorder="1" applyAlignment="1">
      <alignment horizontal="center" vertical="center" wrapText="1"/>
    </xf>
    <xf numFmtId="0" fontId="34" fillId="3" borderId="66" xfId="118" applyFont="1" applyFill="1" applyBorder="1" applyAlignment="1">
      <alignment horizontal="center" vertical="center" wrapText="1"/>
    </xf>
    <xf numFmtId="0" fontId="34" fillId="3" borderId="61" xfId="0" applyFont="1" applyFill="1" applyBorder="1" applyAlignment="1">
      <alignment vertical="center" wrapText="1"/>
    </xf>
    <xf numFmtId="3" fontId="34" fillId="3" borderId="9" xfId="0" applyNumberFormat="1" applyFont="1" applyFill="1" applyBorder="1" applyAlignment="1">
      <alignment vertical="center"/>
    </xf>
    <xf numFmtId="3" fontId="35" fillId="3" borderId="9" xfId="0" applyNumberFormat="1" applyFont="1" applyFill="1" applyBorder="1" applyAlignment="1">
      <alignment vertical="center"/>
    </xf>
    <xf numFmtId="0" fontId="34" fillId="3" borderId="63" xfId="0" applyFont="1" applyFill="1" applyBorder="1" applyAlignment="1">
      <alignment vertical="center" wrapText="1"/>
    </xf>
    <xf numFmtId="3" fontId="34" fillId="3" borderId="64" xfId="0" applyNumberFormat="1" applyFont="1" applyFill="1" applyBorder="1" applyAlignment="1">
      <alignment vertical="center"/>
    </xf>
    <xf numFmtId="3" fontId="34" fillId="3" borderId="64" xfId="0" applyNumberFormat="1" applyFont="1" applyFill="1" applyBorder="1" applyAlignment="1">
      <alignment vertical="center" wrapText="1"/>
    </xf>
    <xf numFmtId="3" fontId="34" fillId="3" borderId="65" xfId="0" applyNumberFormat="1" applyFont="1" applyFill="1" applyBorder="1" applyAlignment="1">
      <alignment vertical="center" wrapText="1"/>
    </xf>
    <xf numFmtId="0" fontId="27" fillId="0" borderId="0" xfId="0" applyFont="1" applyAlignment="1">
      <alignment vertical="top"/>
    </xf>
    <xf numFmtId="0" fontId="36" fillId="0" borderId="0" xfId="0" applyFont="1" applyAlignment="1"/>
    <xf numFmtId="0" fontId="27" fillId="0" borderId="0" xfId="0" applyFont="1" applyBorder="1" applyAlignment="1"/>
    <xf numFmtId="167" fontId="37" fillId="0" borderId="0" xfId="0" applyNumberFormat="1" applyFont="1" applyBorder="1"/>
    <xf numFmtId="0" fontId="20" fillId="0" borderId="0" xfId="0" applyFont="1" applyBorder="1"/>
    <xf numFmtId="3" fontId="27" fillId="0" borderId="0" xfId="0" applyNumberFormat="1" applyFont="1" applyBorder="1" applyAlignment="1">
      <alignment horizontal="right" vertical="center"/>
    </xf>
    <xf numFmtId="167" fontId="39" fillId="0" borderId="0" xfId="0" applyNumberFormat="1" applyFont="1" applyBorder="1"/>
    <xf numFmtId="10" fontId="40" fillId="0" borderId="0" xfId="0" applyNumberFormat="1" applyFont="1" applyBorder="1"/>
    <xf numFmtId="0" fontId="37" fillId="0" borderId="0" xfId="0" applyFont="1" applyBorder="1"/>
    <xf numFmtId="0" fontId="39" fillId="0" borderId="0" xfId="0" applyFont="1" applyBorder="1"/>
    <xf numFmtId="0" fontId="40" fillId="0" borderId="0" xfId="0" applyFont="1" applyBorder="1"/>
    <xf numFmtId="10" fontId="37" fillId="0" borderId="0" xfId="0" applyNumberFormat="1" applyFont="1" applyBorder="1"/>
    <xf numFmtId="0" fontId="27" fillId="0" borderId="0" xfId="0" applyFont="1" applyBorder="1"/>
    <xf numFmtId="3" fontId="20" fillId="0" borderId="0" xfId="0" applyNumberFormat="1" applyFont="1" applyBorder="1"/>
    <xf numFmtId="167" fontId="20" fillId="0" borderId="0" xfId="0" applyNumberFormat="1" applyFont="1" applyBorder="1"/>
    <xf numFmtId="3" fontId="27" fillId="0" borderId="116" xfId="0" applyNumberFormat="1" applyFont="1" applyBorder="1" applyAlignment="1">
      <alignment horizontal="right" vertical="center"/>
    </xf>
    <xf numFmtId="3" fontId="27" fillId="0" borderId="117" xfId="0" applyNumberFormat="1" applyFont="1" applyBorder="1" applyAlignment="1">
      <alignment horizontal="right" vertical="center"/>
    </xf>
    <xf numFmtId="3" fontId="20" fillId="0" borderId="0" xfId="0" applyNumberFormat="1" applyFont="1"/>
    <xf numFmtId="0" fontId="27" fillId="4" borderId="118" xfId="0" applyFont="1" applyFill="1" applyBorder="1" applyAlignment="1">
      <alignment horizontal="center" vertical="center"/>
    </xf>
    <xf numFmtId="3" fontId="27" fillId="0" borderId="119" xfId="0" applyNumberFormat="1" applyFont="1" applyBorder="1" applyAlignment="1">
      <alignment horizontal="right" vertical="center"/>
    </xf>
    <xf numFmtId="3" fontId="27" fillId="0" borderId="120" xfId="0" applyNumberFormat="1" applyFont="1" applyBorder="1" applyAlignment="1">
      <alignment horizontal="right" vertical="center"/>
    </xf>
    <xf numFmtId="0" fontId="35" fillId="3" borderId="77" xfId="118" applyFont="1" applyFill="1" applyBorder="1" applyAlignment="1">
      <alignment horizontal="center" vertical="center" wrapText="1"/>
    </xf>
    <xf numFmtId="0" fontId="29" fillId="3" borderId="77" xfId="118" applyFont="1" applyFill="1" applyBorder="1" applyAlignment="1">
      <alignment horizontal="center" vertical="center" wrapText="1"/>
    </xf>
    <xf numFmtId="167" fontId="27" fillId="0" borderId="0" xfId="0" applyNumberFormat="1" applyFont="1" applyAlignment="1">
      <alignment horizontal="right"/>
    </xf>
    <xf numFmtId="167" fontId="26" fillId="0" borderId="0" xfId="0" applyNumberFormat="1" applyFont="1" applyAlignment="1">
      <alignment horizontal="right"/>
    </xf>
    <xf numFmtId="167" fontId="27" fillId="0" borderId="0" xfId="0" applyNumberFormat="1" applyFont="1" applyAlignment="1">
      <alignment horizontal="center"/>
    </xf>
    <xf numFmtId="9" fontId="27" fillId="0" borderId="0" xfId="0" applyNumberFormat="1" applyFont="1"/>
    <xf numFmtId="0" fontId="20" fillId="0" borderId="0" xfId="0" applyFont="1" applyFill="1" applyBorder="1"/>
    <xf numFmtId="3" fontId="27" fillId="0" borderId="0" xfId="0" applyNumberFormat="1" applyFont="1" applyFill="1" applyBorder="1" applyAlignment="1">
      <alignment horizontal="right" vertical="center"/>
    </xf>
    <xf numFmtId="3" fontId="27" fillId="4" borderId="116" xfId="0" applyNumberFormat="1" applyFont="1" applyFill="1" applyBorder="1" applyAlignment="1">
      <alignment horizontal="right" vertical="center"/>
    </xf>
    <xf numFmtId="3" fontId="27" fillId="4" borderId="119" xfId="0" applyNumberFormat="1" applyFont="1" applyFill="1" applyBorder="1" applyAlignment="1">
      <alignment horizontal="right" vertical="center"/>
    </xf>
    <xf numFmtId="0" fontId="20" fillId="4" borderId="0" xfId="0" applyFont="1" applyFill="1"/>
    <xf numFmtId="3" fontId="35" fillId="3" borderId="62" xfId="0" applyNumberFormat="1" applyFont="1" applyFill="1" applyBorder="1" applyAlignment="1">
      <alignment vertical="center"/>
    </xf>
    <xf numFmtId="0" fontId="27" fillId="0" borderId="0" xfId="0" applyFont="1" applyAlignment="1">
      <alignment vertical="top" wrapText="1"/>
    </xf>
    <xf numFmtId="3" fontId="20" fillId="0" borderId="0" xfId="0" applyNumberFormat="1" applyFont="1" applyFill="1" applyBorder="1"/>
    <xf numFmtId="0" fontId="20" fillId="0" borderId="0" xfId="0" applyFont="1" applyAlignment="1">
      <alignment horizontal="right"/>
    </xf>
    <xf numFmtId="0" fontId="20" fillId="0" borderId="0" xfId="0" applyFont="1" applyAlignment="1">
      <alignment vertical="top" wrapText="1"/>
    </xf>
    <xf numFmtId="0" fontId="41" fillId="0" borderId="0" xfId="0" applyFont="1" applyAlignment="1"/>
    <xf numFmtId="167" fontId="37" fillId="0" borderId="0" xfId="0" applyNumberFormat="1" applyFont="1"/>
    <xf numFmtId="49" fontId="37" fillId="0" borderId="0" xfId="0" applyNumberFormat="1" applyFont="1"/>
    <xf numFmtId="167" fontId="39" fillId="0" borderId="0" xfId="0" applyNumberFormat="1" applyFont="1"/>
    <xf numFmtId="0" fontId="40" fillId="0" borderId="0" xfId="0" applyFont="1"/>
    <xf numFmtId="10" fontId="40" fillId="0" borderId="0" xfId="0" applyNumberFormat="1" applyFont="1"/>
    <xf numFmtId="0" fontId="37" fillId="0" borderId="0" xfId="0" applyFont="1"/>
    <xf numFmtId="0" fontId="39" fillId="0" borderId="0" xfId="0" applyFont="1"/>
    <xf numFmtId="10" fontId="37" fillId="0" borderId="0" xfId="0" applyNumberFormat="1" applyFont="1"/>
    <xf numFmtId="0" fontId="42" fillId="4" borderId="0" xfId="0" applyFont="1" applyFill="1"/>
    <xf numFmtId="0" fontId="28" fillId="0" borderId="0" xfId="0" applyFont="1" applyFill="1" applyBorder="1" applyAlignment="1">
      <alignment horizontal="center" vertical="center" wrapText="1"/>
    </xf>
    <xf numFmtId="0" fontId="34" fillId="3" borderId="77" xfId="118" applyFont="1" applyFill="1" applyBorder="1" applyAlignment="1">
      <alignment horizontal="center" vertical="center" wrapText="1"/>
    </xf>
    <xf numFmtId="0" fontId="29" fillId="0" borderId="0" xfId="118" applyFont="1" applyFill="1" applyBorder="1" applyAlignment="1">
      <alignment horizontal="center" vertical="center" wrapText="1"/>
    </xf>
    <xf numFmtId="0" fontId="21" fillId="4" borderId="0" xfId="0" applyFont="1" applyFill="1"/>
    <xf numFmtId="0" fontId="34" fillId="3" borderId="61" xfId="0" applyFont="1" applyFill="1" applyBorder="1" applyAlignment="1">
      <alignment horizontal="left" vertical="top" wrapText="1"/>
    </xf>
    <xf numFmtId="0" fontId="34" fillId="3" borderId="63" xfId="0" applyFont="1" applyFill="1" applyBorder="1" applyAlignment="1">
      <alignment horizontal="left" vertical="top" wrapText="1"/>
    </xf>
    <xf numFmtId="0" fontId="41" fillId="0" borderId="0" xfId="0" applyFont="1"/>
    <xf numFmtId="0" fontId="20" fillId="0" borderId="0" xfId="0" applyFont="1" applyFill="1"/>
    <xf numFmtId="0" fontId="45" fillId="0" borderId="0" xfId="18" applyFont="1" applyFill="1" applyBorder="1" applyAlignment="1">
      <alignment horizontal="center" vertical="center"/>
    </xf>
    <xf numFmtId="0" fontId="20" fillId="0" borderId="0" xfId="0" applyFont="1" applyAlignment="1"/>
    <xf numFmtId="0" fontId="30" fillId="0" borderId="0" xfId="0" applyFont="1" applyAlignment="1">
      <alignment horizontal="left"/>
    </xf>
    <xf numFmtId="0" fontId="26" fillId="0" borderId="0" xfId="0" applyFont="1" applyAlignment="1">
      <alignment horizontal="right" vertical="top"/>
    </xf>
    <xf numFmtId="0" fontId="28" fillId="3" borderId="1" xfId="0" applyFont="1" applyFill="1" applyBorder="1" applyAlignment="1">
      <alignment horizontal="center" vertical="center"/>
    </xf>
    <xf numFmtId="49" fontId="28" fillId="3" borderId="2" xfId="0" quotePrefix="1" applyNumberFormat="1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8" fillId="4" borderId="5" xfId="0" applyFont="1" applyFill="1" applyBorder="1"/>
    <xf numFmtId="0" fontId="33" fillId="4" borderId="6" xfId="0" applyFont="1" applyFill="1" applyBorder="1" applyAlignment="1">
      <alignment horizontal="center"/>
    </xf>
    <xf numFmtId="165" fontId="49" fillId="4" borderId="6" xfId="0" applyNumberFormat="1" applyFont="1" applyFill="1" applyBorder="1" applyAlignment="1">
      <alignment horizontal="right"/>
    </xf>
    <xf numFmtId="165" fontId="49" fillId="4" borderId="6" xfId="0" applyNumberFormat="1" applyFont="1" applyFill="1" applyBorder="1"/>
    <xf numFmtId="165" fontId="49" fillId="4" borderId="6" xfId="0" applyNumberFormat="1" applyFont="1" applyFill="1" applyBorder="1" applyAlignment="1">
      <alignment vertical="center"/>
    </xf>
    <xf numFmtId="165" fontId="49" fillId="4" borderId="6" xfId="119" applyNumberFormat="1" applyFont="1" applyFill="1" applyBorder="1" applyAlignment="1">
      <alignment vertical="center"/>
    </xf>
    <xf numFmtId="165" fontId="49" fillId="0" borderId="6" xfId="119" applyNumberFormat="1" applyFont="1" applyFill="1" applyBorder="1" applyAlignment="1">
      <alignment vertical="center"/>
    </xf>
    <xf numFmtId="165" fontId="49" fillId="4" borderId="46" xfId="119" applyNumberFormat="1" applyFont="1" applyFill="1" applyBorder="1" applyAlignment="1">
      <alignment vertical="center"/>
    </xf>
    <xf numFmtId="165" fontId="27" fillId="0" borderId="0" xfId="0" applyNumberFormat="1" applyFont="1"/>
    <xf numFmtId="0" fontId="31" fillId="4" borderId="7" xfId="0" applyFont="1" applyFill="1" applyBorder="1"/>
    <xf numFmtId="0" fontId="33" fillId="4" borderId="3" xfId="0" applyFont="1" applyFill="1" applyBorder="1" applyAlignment="1">
      <alignment horizontal="center"/>
    </xf>
    <xf numFmtId="165" fontId="33" fillId="4" borderId="3" xfId="0" applyNumberFormat="1" applyFont="1" applyFill="1" applyBorder="1" applyAlignment="1">
      <alignment horizontal="right"/>
    </xf>
    <xf numFmtId="165" fontId="33" fillId="4" borderId="3" xfId="0" applyNumberFormat="1" applyFont="1" applyFill="1" applyBorder="1"/>
    <xf numFmtId="165" fontId="33" fillId="4" borderId="3" xfId="0" applyNumberFormat="1" applyFont="1" applyFill="1" applyBorder="1" applyAlignment="1">
      <alignment vertical="center"/>
    </xf>
    <xf numFmtId="165" fontId="33" fillId="4" borderId="3" xfId="119" applyNumberFormat="1" applyFont="1" applyFill="1" applyBorder="1" applyAlignment="1">
      <alignment vertical="center"/>
    </xf>
    <xf numFmtId="165" fontId="33" fillId="0" borderId="3" xfId="119" applyNumberFormat="1" applyFont="1" applyFill="1" applyBorder="1" applyAlignment="1">
      <alignment vertical="center"/>
    </xf>
    <xf numFmtId="165" fontId="33" fillId="0" borderId="47" xfId="18" applyNumberFormat="1" applyFont="1" applyFill="1" applyBorder="1" applyAlignment="1">
      <alignment vertical="center"/>
    </xf>
    <xf numFmtId="165" fontId="33" fillId="0" borderId="3" xfId="18" applyNumberFormat="1" applyFont="1" applyFill="1" applyBorder="1" applyAlignment="1">
      <alignment vertical="center"/>
    </xf>
    <xf numFmtId="0" fontId="31" fillId="4" borderId="52" xfId="0" applyFont="1" applyFill="1" applyBorder="1"/>
    <xf numFmtId="0" fontId="33" fillId="4" borderId="53" xfId="0" applyFont="1" applyFill="1" applyBorder="1" applyAlignment="1">
      <alignment horizontal="center"/>
    </xf>
    <xf numFmtId="0" fontId="28" fillId="4" borderId="10" xfId="0" applyFont="1" applyFill="1" applyBorder="1" applyAlignment="1"/>
    <xf numFmtId="0" fontId="28" fillId="4" borderId="8" xfId="0" applyFont="1" applyFill="1" applyBorder="1" applyAlignment="1"/>
    <xf numFmtId="0" fontId="28" fillId="3" borderId="2" xfId="0" applyFont="1" applyFill="1" applyBorder="1" applyAlignment="1">
      <alignment horizontal="center" vertical="center"/>
    </xf>
    <xf numFmtId="0" fontId="28" fillId="4" borderId="82" xfId="0" applyFont="1" applyFill="1" applyBorder="1"/>
    <xf numFmtId="49" fontId="31" fillId="4" borderId="83" xfId="0" quotePrefix="1" applyNumberFormat="1" applyFont="1" applyFill="1" applyBorder="1" applyAlignment="1">
      <alignment horizontal="center"/>
    </xf>
    <xf numFmtId="166" fontId="49" fillId="4" borderId="83" xfId="0" applyNumberFormat="1" applyFont="1" applyFill="1" applyBorder="1"/>
    <xf numFmtId="166" fontId="49" fillId="4" borderId="83" xfId="0" applyNumberFormat="1" applyFont="1" applyFill="1" applyBorder="1" applyAlignment="1">
      <alignment vertical="center"/>
    </xf>
    <xf numFmtId="166" fontId="49" fillId="4" borderId="83" xfId="119" applyNumberFormat="1" applyFont="1" applyFill="1" applyBorder="1" applyAlignment="1">
      <alignment vertical="center"/>
    </xf>
    <xf numFmtId="166" fontId="49" fillId="0" borderId="83" xfId="119" applyNumberFormat="1" applyFont="1" applyFill="1" applyBorder="1" applyAlignment="1">
      <alignment vertical="center"/>
    </xf>
    <xf numFmtId="166" fontId="49" fillId="4" borderId="84" xfId="119" applyNumberFormat="1" applyFont="1" applyFill="1" applyBorder="1" applyAlignment="1">
      <alignment vertical="center"/>
    </xf>
    <xf numFmtId="49" fontId="33" fillId="4" borderId="3" xfId="0" quotePrefix="1" applyNumberFormat="1" applyFont="1" applyFill="1" applyBorder="1" applyAlignment="1">
      <alignment horizontal="center"/>
    </xf>
    <xf numFmtId="166" fontId="33" fillId="4" borderId="3" xfId="0" applyNumberFormat="1" applyFont="1" applyFill="1" applyBorder="1"/>
    <xf numFmtId="166" fontId="33" fillId="4" borderId="3" xfId="0" applyNumberFormat="1" applyFont="1" applyFill="1" applyBorder="1" applyAlignment="1">
      <alignment vertical="center"/>
    </xf>
    <xf numFmtId="166" fontId="33" fillId="4" borderId="3" xfId="119" applyNumberFormat="1" applyFont="1" applyFill="1" applyBorder="1" applyAlignment="1">
      <alignment vertical="center"/>
    </xf>
    <xf numFmtId="166" fontId="33" fillId="0" borderId="3" xfId="119" applyNumberFormat="1" applyFont="1" applyFill="1" applyBorder="1" applyAlignment="1">
      <alignment vertical="center"/>
    </xf>
    <xf numFmtId="166" fontId="33" fillId="0" borderId="47" xfId="18" applyNumberFormat="1" applyFont="1" applyFill="1" applyBorder="1" applyAlignment="1">
      <alignment vertical="center"/>
    </xf>
    <xf numFmtId="166" fontId="33" fillId="0" borderId="3" xfId="18" applyNumberFormat="1" applyFont="1" applyFill="1" applyBorder="1" applyAlignment="1">
      <alignment vertical="center"/>
    </xf>
    <xf numFmtId="0" fontId="27" fillId="0" borderId="0" xfId="0" applyFont="1" applyFill="1"/>
    <xf numFmtId="0" fontId="26" fillId="0" borderId="0" xfId="0" applyFont="1" applyAlignment="1">
      <alignment horizontal="center"/>
    </xf>
    <xf numFmtId="0" fontId="28" fillId="0" borderId="0" xfId="18" applyFont="1" applyFill="1" applyBorder="1" applyAlignment="1">
      <alignment horizontal="center" vertical="center"/>
    </xf>
    <xf numFmtId="0" fontId="26" fillId="5" borderId="54" xfId="0" applyFont="1" applyFill="1" applyBorder="1" applyAlignment="1">
      <alignment horizontal="center" vertical="center"/>
    </xf>
    <xf numFmtId="0" fontId="26" fillId="5" borderId="55" xfId="0" applyFont="1" applyFill="1" applyBorder="1" applyAlignment="1">
      <alignment horizontal="center" vertical="center"/>
    </xf>
    <xf numFmtId="0" fontId="26" fillId="5" borderId="56" xfId="0" applyFont="1" applyFill="1" applyBorder="1" applyAlignment="1">
      <alignment horizontal="center" vertical="center"/>
    </xf>
    <xf numFmtId="0" fontId="46" fillId="5" borderId="57" xfId="28" applyFont="1" applyFill="1" applyBorder="1" applyAlignment="1">
      <alignment horizontal="center" vertical="center"/>
    </xf>
    <xf numFmtId="1" fontId="47" fillId="0" borderId="0" xfId="28" applyNumberFormat="1" applyFont="1" applyFill="1" applyBorder="1" applyAlignment="1">
      <alignment horizontal="center" vertical="center"/>
    </xf>
    <xf numFmtId="1" fontId="27" fillId="0" borderId="0" xfId="0" applyNumberFormat="1" applyFont="1" applyFill="1" applyBorder="1" applyAlignment="1">
      <alignment horizontal="center"/>
    </xf>
    <xf numFmtId="1" fontId="26" fillId="5" borderId="58" xfId="0" applyNumberFormat="1" applyFont="1" applyFill="1" applyBorder="1" applyAlignment="1">
      <alignment horizontal="center"/>
    </xf>
    <xf numFmtId="1" fontId="31" fillId="0" borderId="0" xfId="28" applyNumberFormat="1" applyFont="1" applyFill="1" applyBorder="1" applyAlignment="1">
      <alignment horizontal="center" vertical="center"/>
    </xf>
    <xf numFmtId="0" fontId="46" fillId="5" borderId="10" xfId="28" applyFont="1" applyFill="1" applyBorder="1" applyAlignment="1">
      <alignment horizontal="center" vertical="center"/>
    </xf>
    <xf numFmtId="1" fontId="47" fillId="5" borderId="8" xfId="28" applyNumberFormat="1" applyFont="1" applyFill="1" applyBorder="1" applyAlignment="1">
      <alignment horizontal="center" vertical="center"/>
    </xf>
    <xf numFmtId="1" fontId="26" fillId="5" borderId="12" xfId="0" applyNumberFormat="1" applyFont="1" applyFill="1" applyBorder="1" applyAlignment="1">
      <alignment horizontal="center"/>
    </xf>
    <xf numFmtId="1" fontId="27" fillId="0" borderId="0" xfId="0" applyNumberFormat="1" applyFont="1"/>
    <xf numFmtId="0" fontId="33" fillId="0" borderId="0" xfId="18" applyFont="1" applyFill="1" applyBorder="1" applyAlignment="1">
      <alignment vertical="center"/>
    </xf>
    <xf numFmtId="49" fontId="33" fillId="0" borderId="0" xfId="18" quotePrefix="1" applyNumberFormat="1" applyFont="1" applyFill="1" applyBorder="1" applyAlignment="1">
      <alignment horizontal="center" vertical="center"/>
    </xf>
    <xf numFmtId="171" fontId="33" fillId="0" borderId="0" xfId="18" applyNumberFormat="1" applyFont="1" applyFill="1" applyBorder="1" applyAlignment="1">
      <alignment vertical="center"/>
    </xf>
    <xf numFmtId="0" fontId="49" fillId="0" borderId="0" xfId="18" applyFont="1" applyFill="1" applyBorder="1" applyAlignment="1">
      <alignment horizontal="left" vertical="center"/>
    </xf>
    <xf numFmtId="0" fontId="49" fillId="0" borderId="0" xfId="18" applyFont="1" applyFill="1" applyBorder="1" applyAlignment="1">
      <alignment horizontal="center" vertical="center"/>
    </xf>
    <xf numFmtId="165" fontId="49" fillId="0" borderId="0" xfId="18" applyNumberFormat="1" applyFont="1" applyFill="1" applyBorder="1" applyAlignment="1">
      <alignment vertical="center"/>
    </xf>
    <xf numFmtId="0" fontId="33" fillId="0" borderId="0" xfId="18" quotePrefix="1" applyFont="1" applyFill="1" applyBorder="1" applyAlignment="1">
      <alignment vertical="center"/>
    </xf>
    <xf numFmtId="0" fontId="27" fillId="0" borderId="0" xfId="0" applyFont="1" applyAlignment="1">
      <alignment horizontal="left"/>
    </xf>
    <xf numFmtId="0" fontId="39" fillId="0" borderId="0" xfId="0" applyFont="1" applyBorder="1" applyAlignment="1"/>
    <xf numFmtId="0" fontId="39" fillId="0" borderId="8" xfId="0" applyFont="1" applyBorder="1" applyAlignment="1">
      <alignment horizontal="left"/>
    </xf>
    <xf numFmtId="3" fontId="37" fillId="0" borderId="0" xfId="0" applyNumberFormat="1" applyFont="1" applyFill="1" applyBorder="1"/>
    <xf numFmtId="0" fontId="37" fillId="0" borderId="0" xfId="0" applyFont="1" applyFill="1" applyBorder="1"/>
    <xf numFmtId="165" fontId="51" fillId="3" borderId="100" xfId="18" applyNumberFormat="1" applyFont="1" applyFill="1" applyBorder="1" applyAlignment="1">
      <alignment horizontal="center" vertical="center" wrapText="1"/>
    </xf>
    <xf numFmtId="165" fontId="51" fillId="3" borderId="101" xfId="18" applyNumberFormat="1" applyFont="1" applyFill="1" applyBorder="1" applyAlignment="1">
      <alignment horizontal="center" vertical="center" wrapText="1"/>
    </xf>
    <xf numFmtId="3" fontId="37" fillId="0" borderId="0" xfId="0" applyNumberFormat="1" applyFont="1"/>
    <xf numFmtId="0" fontId="37" fillId="0" borderId="0" xfId="0" applyFont="1" applyAlignment="1"/>
    <xf numFmtId="165" fontId="51" fillId="3" borderId="121" xfId="18" applyNumberFormat="1" applyFont="1" applyFill="1" applyBorder="1" applyAlignment="1">
      <alignment horizontal="center" vertical="center" wrapText="1"/>
    </xf>
    <xf numFmtId="0" fontId="51" fillId="3" borderId="122" xfId="18" applyNumberFormat="1" applyFont="1" applyFill="1" applyBorder="1" applyAlignment="1">
      <alignment horizontal="center" vertical="center"/>
    </xf>
    <xf numFmtId="0" fontId="51" fillId="3" borderId="123" xfId="18" applyNumberFormat="1" applyFont="1" applyFill="1" applyBorder="1" applyAlignment="1">
      <alignment horizontal="center" vertical="center"/>
    </xf>
    <xf numFmtId="165" fontId="51" fillId="3" borderId="102" xfId="18" applyNumberFormat="1" applyFont="1" applyFill="1" applyBorder="1" applyAlignment="1">
      <alignment horizontal="center" vertical="center" wrapText="1"/>
    </xf>
    <xf numFmtId="0" fontId="51" fillId="3" borderId="103" xfId="18" applyNumberFormat="1" applyFont="1" applyFill="1" applyBorder="1" applyAlignment="1">
      <alignment horizontal="center" vertical="center"/>
    </xf>
    <xf numFmtId="0" fontId="51" fillId="3" borderId="104" xfId="18" applyNumberFormat="1" applyFont="1" applyFill="1" applyBorder="1" applyAlignment="1">
      <alignment horizontal="center" vertical="center"/>
    </xf>
    <xf numFmtId="165" fontId="51" fillId="3" borderId="138" xfId="18" applyNumberFormat="1" applyFont="1" applyFill="1" applyBorder="1" applyAlignment="1">
      <alignment horizontal="center" vertical="center" wrapText="1"/>
    </xf>
    <xf numFmtId="0" fontId="51" fillId="3" borderId="139" xfId="18" applyNumberFormat="1" applyFont="1" applyFill="1" applyBorder="1" applyAlignment="1">
      <alignment horizontal="center" vertical="center"/>
    </xf>
    <xf numFmtId="0" fontId="51" fillId="3" borderId="140" xfId="18" applyNumberFormat="1" applyFont="1" applyFill="1" applyBorder="1" applyAlignment="1">
      <alignment horizontal="center" vertical="center"/>
    </xf>
    <xf numFmtId="3" fontId="43" fillId="4" borderId="67" xfId="28" applyNumberFormat="1" applyFont="1" applyFill="1" applyBorder="1" applyAlignment="1">
      <alignment vertical="center"/>
    </xf>
    <xf numFmtId="3" fontId="43" fillId="4" borderId="68" xfId="149" applyNumberFormat="1" applyFont="1" applyFill="1" applyBorder="1" applyAlignment="1">
      <alignment vertical="center"/>
    </xf>
    <xf numFmtId="3" fontId="43" fillId="4" borderId="125" xfId="149" applyNumberFormat="1" applyFont="1" applyFill="1" applyBorder="1" applyAlignment="1">
      <alignment vertical="center"/>
    </xf>
    <xf numFmtId="3" fontId="43" fillId="4" borderId="127" xfId="29" applyNumberFormat="1" applyFont="1" applyFill="1" applyBorder="1" applyAlignment="1">
      <alignment vertical="center"/>
    </xf>
    <xf numFmtId="3" fontId="43" fillId="4" borderId="61" xfId="28" applyNumberFormat="1" applyFont="1" applyFill="1" applyBorder="1" applyAlignment="1">
      <alignment vertical="center"/>
    </xf>
    <xf numFmtId="3" fontId="43" fillId="4" borderId="9" xfId="149" applyNumberFormat="1" applyFont="1" applyFill="1" applyBorder="1" applyAlignment="1">
      <alignment vertical="center"/>
    </xf>
    <xf numFmtId="3" fontId="43" fillId="4" borderId="132" xfId="29" applyNumberFormat="1" applyFont="1" applyFill="1" applyBorder="1" applyAlignment="1">
      <alignment vertical="center"/>
    </xf>
    <xf numFmtId="3" fontId="43" fillId="4" borderId="134" xfId="28" applyNumberFormat="1" applyFont="1" applyFill="1" applyBorder="1" applyAlignment="1">
      <alignment vertical="center"/>
    </xf>
    <xf numFmtId="3" fontId="43" fillId="4" borderId="133" xfId="149" applyNumberFormat="1" applyFont="1" applyFill="1" applyBorder="1" applyAlignment="1">
      <alignment horizontal="right" vertical="center"/>
    </xf>
    <xf numFmtId="3" fontId="43" fillId="4" borderId="131" xfId="149" applyNumberFormat="1" applyFont="1" applyFill="1" applyBorder="1" applyAlignment="1">
      <alignment horizontal="right" vertical="center"/>
    </xf>
    <xf numFmtId="3" fontId="43" fillId="4" borderId="132" xfId="29" applyNumberFormat="1" applyFont="1" applyFill="1" applyBorder="1" applyAlignment="1">
      <alignment horizontal="right" vertical="center"/>
    </xf>
    <xf numFmtId="3" fontId="43" fillId="4" borderId="141" xfId="28" applyNumberFormat="1" applyFont="1" applyFill="1" applyBorder="1" applyAlignment="1">
      <alignment vertical="center"/>
    </xf>
    <xf numFmtId="3" fontId="43" fillId="4" borderId="132" xfId="149" applyNumberFormat="1" applyFont="1" applyFill="1" applyBorder="1" applyAlignment="1">
      <alignment horizontal="right" vertical="center"/>
    </xf>
    <xf numFmtId="0" fontId="37" fillId="4" borderId="67" xfId="149" applyFont="1" applyFill="1" applyBorder="1" applyAlignment="1">
      <alignment vertical="center"/>
    </xf>
    <xf numFmtId="3" fontId="44" fillId="4" borderId="68" xfId="28" applyNumberFormat="1" applyFont="1" applyFill="1" applyBorder="1" applyAlignment="1">
      <alignment vertical="center"/>
    </xf>
    <xf numFmtId="3" fontId="44" fillId="4" borderId="68" xfId="149" applyNumberFormat="1" applyFont="1" applyFill="1" applyBorder="1" applyAlignment="1">
      <alignment vertical="center"/>
    </xf>
    <xf numFmtId="3" fontId="44" fillId="4" borderId="68" xfId="29" applyNumberFormat="1" applyFont="1" applyFill="1" applyBorder="1" applyAlignment="1">
      <alignment vertical="center"/>
    </xf>
    <xf numFmtId="3" fontId="44" fillId="4" borderId="48" xfId="29" applyNumberFormat="1" applyFont="1" applyFill="1" applyBorder="1" applyAlignment="1">
      <alignment vertical="center"/>
    </xf>
    <xf numFmtId="0" fontId="37" fillId="4" borderId="61" xfId="149" applyFont="1" applyFill="1" applyBorder="1" applyAlignment="1">
      <alignment vertical="center"/>
    </xf>
    <xf numFmtId="3" fontId="44" fillId="4" borderId="9" xfId="28" applyNumberFormat="1" applyFont="1" applyFill="1" applyBorder="1" applyAlignment="1">
      <alignment vertical="center"/>
    </xf>
    <xf numFmtId="3" fontId="44" fillId="4" borderId="9" xfId="149" applyNumberFormat="1" applyFont="1" applyFill="1" applyBorder="1" applyAlignment="1">
      <alignment vertical="center"/>
    </xf>
    <xf numFmtId="3" fontId="44" fillId="4" borderId="9" xfId="29" applyNumberFormat="1" applyFont="1" applyFill="1" applyBorder="1" applyAlignment="1">
      <alignment vertical="center"/>
    </xf>
    <xf numFmtId="3" fontId="43" fillId="4" borderId="62" xfId="29" applyNumberFormat="1" applyFont="1" applyFill="1" applyBorder="1" applyAlignment="1">
      <alignment vertical="center"/>
    </xf>
    <xf numFmtId="3" fontId="44" fillId="4" borderId="9" xfId="28" applyNumberFormat="1" applyFont="1" applyFill="1" applyBorder="1" applyAlignment="1">
      <alignment horizontal="right" vertical="center"/>
    </xf>
    <xf numFmtId="3" fontId="44" fillId="4" borderId="9" xfId="149" applyNumberFormat="1" applyFont="1" applyFill="1" applyBorder="1" applyAlignment="1">
      <alignment horizontal="right" vertical="center"/>
    </xf>
    <xf numFmtId="3" fontId="44" fillId="4" borderId="9" xfId="29" applyNumberFormat="1" applyFont="1" applyFill="1" applyBorder="1" applyAlignment="1">
      <alignment horizontal="right" vertical="center"/>
    </xf>
    <xf numFmtId="3" fontId="43" fillId="4" borderId="62" xfId="29" applyNumberFormat="1" applyFont="1" applyFill="1" applyBorder="1" applyAlignment="1">
      <alignment horizontal="right" vertical="center"/>
    </xf>
    <xf numFmtId="3" fontId="43" fillId="4" borderId="62" xfId="149" applyNumberFormat="1" applyFont="1" applyFill="1" applyBorder="1" applyAlignment="1">
      <alignment horizontal="right" vertical="center"/>
    </xf>
    <xf numFmtId="3" fontId="44" fillId="4" borderId="67" xfId="28" applyNumberFormat="1" applyFont="1" applyFill="1" applyBorder="1" applyAlignment="1">
      <alignment vertical="center"/>
    </xf>
    <xf numFmtId="3" fontId="44" fillId="4" borderId="68" xfId="192" applyNumberFormat="1" applyFont="1" applyFill="1" applyBorder="1" applyAlignment="1">
      <alignment vertical="center"/>
    </xf>
    <xf numFmtId="3" fontId="44" fillId="4" borderId="61" xfId="28" applyNumberFormat="1" applyFont="1" applyFill="1" applyBorder="1" applyAlignment="1">
      <alignment vertical="center"/>
    </xf>
    <xf numFmtId="3" fontId="44" fillId="4" borderId="9" xfId="192" applyNumberFormat="1" applyFont="1" applyFill="1" applyBorder="1" applyAlignment="1">
      <alignment vertical="center"/>
    </xf>
    <xf numFmtId="3" fontId="44" fillId="4" borderId="9" xfId="192" applyNumberFormat="1" applyFont="1" applyFill="1" applyBorder="1" applyAlignment="1">
      <alignment horizontal="right" vertical="center"/>
    </xf>
    <xf numFmtId="3" fontId="44" fillId="4" borderId="69" xfId="28" applyNumberFormat="1" applyFont="1" applyFill="1" applyBorder="1" applyAlignment="1">
      <alignment vertical="center"/>
    </xf>
    <xf numFmtId="3" fontId="44" fillId="4" borderId="70" xfId="28" applyNumberFormat="1" applyFont="1" applyFill="1" applyBorder="1" applyAlignment="1">
      <alignment vertical="center"/>
    </xf>
    <xf numFmtId="3" fontId="44" fillId="4" borderId="70" xfId="149" applyNumberFormat="1" applyFont="1" applyFill="1" applyBorder="1" applyAlignment="1">
      <alignment vertical="center"/>
    </xf>
    <xf numFmtId="3" fontId="44" fillId="4" borderId="70" xfId="192" applyNumberFormat="1" applyFont="1" applyFill="1" applyBorder="1" applyAlignment="1">
      <alignment vertical="center"/>
    </xf>
    <xf numFmtId="3" fontId="44" fillId="4" borderId="70" xfId="29" applyNumberFormat="1" applyFont="1" applyFill="1" applyBorder="1" applyAlignment="1">
      <alignment vertical="center"/>
    </xf>
    <xf numFmtId="3" fontId="44" fillId="4" borderId="126" xfId="29" applyNumberFormat="1" applyFont="1" applyFill="1" applyBorder="1" applyAlignment="1">
      <alignment vertical="center"/>
    </xf>
    <xf numFmtId="3" fontId="43" fillId="4" borderId="124" xfId="29" applyNumberFormat="1" applyFont="1" applyFill="1" applyBorder="1" applyAlignment="1">
      <alignment vertical="center"/>
    </xf>
    <xf numFmtId="3" fontId="44" fillId="4" borderId="63" xfId="28" applyNumberFormat="1" applyFont="1" applyFill="1" applyBorder="1" applyAlignment="1">
      <alignment vertical="center"/>
    </xf>
    <xf numFmtId="3" fontId="44" fillId="4" borderId="64" xfId="28" applyNumberFormat="1" applyFont="1" applyFill="1" applyBorder="1" applyAlignment="1">
      <alignment vertical="center"/>
    </xf>
    <xf numFmtId="3" fontId="44" fillId="4" borderId="64" xfId="149" applyNumberFormat="1" applyFont="1" applyFill="1" applyBorder="1" applyAlignment="1">
      <alignment vertical="center"/>
    </xf>
    <xf numFmtId="3" fontId="44" fillId="4" borderId="64" xfId="192" applyNumberFormat="1" applyFont="1" applyFill="1" applyBorder="1" applyAlignment="1">
      <alignment vertical="center"/>
    </xf>
    <xf numFmtId="3" fontId="44" fillId="4" borderId="64" xfId="29" applyNumberFormat="1" applyFont="1" applyFill="1" applyBorder="1" applyAlignment="1">
      <alignment vertical="center"/>
    </xf>
    <xf numFmtId="3" fontId="43" fillId="4" borderId="65" xfId="29" applyNumberFormat="1" applyFont="1" applyFill="1" applyBorder="1" applyAlignment="1">
      <alignment vertical="center"/>
    </xf>
    <xf numFmtId="3" fontId="44" fillId="4" borderId="64" xfId="28" applyNumberFormat="1" applyFont="1" applyFill="1" applyBorder="1" applyAlignment="1">
      <alignment horizontal="right" vertical="center"/>
    </xf>
    <xf numFmtId="3" fontId="44" fillId="4" borderId="64" xfId="149" applyNumberFormat="1" applyFont="1" applyFill="1" applyBorder="1" applyAlignment="1">
      <alignment horizontal="right" vertical="center"/>
    </xf>
    <xf numFmtId="3" fontId="44" fillId="4" borderId="64" xfId="192" applyNumberFormat="1" applyFont="1" applyFill="1" applyBorder="1" applyAlignment="1">
      <alignment horizontal="right" vertical="center"/>
    </xf>
    <xf numFmtId="3" fontId="44" fillId="4" borderId="64" xfId="29" applyNumberFormat="1" applyFont="1" applyFill="1" applyBorder="1" applyAlignment="1">
      <alignment horizontal="right" vertical="center"/>
    </xf>
    <xf numFmtId="3" fontId="43" fillId="4" borderId="65" xfId="29" applyNumberFormat="1" applyFont="1" applyFill="1" applyBorder="1" applyAlignment="1">
      <alignment horizontal="right" vertical="center"/>
    </xf>
    <xf numFmtId="3" fontId="43" fillId="4" borderId="65" xfId="149" applyNumberFormat="1" applyFont="1" applyFill="1" applyBorder="1" applyAlignment="1">
      <alignment horizontal="right" vertical="center"/>
    </xf>
    <xf numFmtId="0" fontId="34" fillId="3" borderId="105" xfId="0" applyFont="1" applyFill="1" applyBorder="1" applyAlignment="1">
      <alignment horizontal="center" vertical="center"/>
    </xf>
    <xf numFmtId="0" fontId="34" fillId="3" borderId="109" xfId="0" applyFont="1" applyFill="1" applyBorder="1" applyAlignment="1">
      <alignment horizontal="center" vertical="center" wrapText="1"/>
    </xf>
    <xf numFmtId="0" fontId="34" fillId="3" borderId="109" xfId="18" applyFont="1" applyFill="1" applyBorder="1" applyAlignment="1">
      <alignment horizontal="center" vertical="center" wrapText="1"/>
    </xf>
    <xf numFmtId="0" fontId="34" fillId="3" borderId="109" xfId="119" applyFont="1" applyFill="1" applyBorder="1" applyAlignment="1">
      <alignment horizontal="center" vertical="center" wrapText="1"/>
    </xf>
    <xf numFmtId="0" fontId="34" fillId="3" borderId="110" xfId="119" applyFont="1" applyFill="1" applyBorder="1" applyAlignment="1">
      <alignment horizontal="center" vertical="center" wrapText="1"/>
    </xf>
    <xf numFmtId="168" fontId="33" fillId="0" borderId="109" xfId="0" applyNumberFormat="1" applyFont="1" applyFill="1" applyBorder="1" applyAlignment="1">
      <alignment horizontal="right" vertical="center"/>
    </xf>
    <xf numFmtId="169" fontId="33" fillId="0" borderId="109" xfId="18" applyNumberFormat="1" applyFont="1" applyFill="1" applyBorder="1" applyAlignment="1">
      <alignment horizontal="right" vertical="center"/>
    </xf>
    <xf numFmtId="0" fontId="34" fillId="3" borderId="111" xfId="119" applyFont="1" applyFill="1" applyBorder="1" applyAlignment="1">
      <alignment horizontal="center" vertical="center" wrapText="1"/>
    </xf>
    <xf numFmtId="0" fontId="34" fillId="3" borderId="106" xfId="119" applyFont="1" applyFill="1" applyBorder="1" applyAlignment="1">
      <alignment horizontal="center" vertical="center"/>
    </xf>
    <xf numFmtId="165" fontId="34" fillId="3" borderId="106" xfId="119" applyNumberFormat="1" applyFont="1" applyFill="1" applyBorder="1" applyAlignment="1">
      <alignment horizontal="center" vertical="center"/>
    </xf>
    <xf numFmtId="0" fontId="34" fillId="3" borderId="107" xfId="119" applyFont="1" applyFill="1" applyBorder="1" applyAlignment="1">
      <alignment horizontal="center" vertical="center"/>
    </xf>
    <xf numFmtId="0" fontId="34" fillId="0" borderId="0" xfId="119" applyFont="1" applyFill="1" applyBorder="1" applyAlignment="1">
      <alignment horizontal="center" vertical="center"/>
    </xf>
    <xf numFmtId="0" fontId="34" fillId="3" borderId="91" xfId="119" applyFont="1" applyFill="1" applyBorder="1" applyAlignment="1">
      <alignment horizontal="center" vertical="center" wrapText="1"/>
    </xf>
    <xf numFmtId="0" fontId="34" fillId="3" borderId="94" xfId="119" applyFont="1" applyFill="1" applyBorder="1" applyAlignment="1">
      <alignment horizontal="center" vertical="center" wrapText="1"/>
    </xf>
    <xf numFmtId="165" fontId="34" fillId="3" borderId="108" xfId="119" applyNumberFormat="1" applyFont="1" applyFill="1" applyBorder="1" applyAlignment="1">
      <alignment horizontal="left" vertical="center"/>
    </xf>
    <xf numFmtId="165" fontId="33" fillId="0" borderId="109" xfId="0" quotePrefix="1" applyNumberFormat="1" applyFont="1" applyFill="1" applyBorder="1" applyAlignment="1">
      <alignment horizontal="right" vertical="center"/>
    </xf>
    <xf numFmtId="165" fontId="33" fillId="0" borderId="109" xfId="18" quotePrefix="1" applyNumberFormat="1" applyFont="1" applyFill="1" applyBorder="1" applyAlignment="1">
      <alignment horizontal="right" vertical="center"/>
    </xf>
    <xf numFmtId="165" fontId="33" fillId="0" borderId="109" xfId="119" quotePrefix="1" applyNumberFormat="1" applyFont="1" applyFill="1" applyBorder="1" applyAlignment="1">
      <alignment horizontal="right" vertical="center"/>
    </xf>
    <xf numFmtId="165" fontId="52" fillId="0" borderId="109" xfId="18" quotePrefix="1" applyNumberFormat="1" applyFont="1" applyFill="1" applyBorder="1" applyAlignment="1">
      <alignment horizontal="right" vertical="center"/>
    </xf>
    <xf numFmtId="165" fontId="31" fillId="0" borderId="109" xfId="119" quotePrefix="1" applyNumberFormat="1" applyFont="1" applyFill="1" applyBorder="1" applyAlignment="1">
      <alignment horizontal="right" vertical="center"/>
    </xf>
    <xf numFmtId="165" fontId="33" fillId="0" borderId="110" xfId="119" quotePrefix="1" applyNumberFormat="1" applyFont="1" applyFill="1" applyBorder="1" applyAlignment="1">
      <alignment horizontal="right" vertical="center"/>
    </xf>
    <xf numFmtId="0" fontId="20" fillId="0" borderId="0" xfId="0" applyFont="1" applyAlignment="1">
      <alignment vertical="center"/>
    </xf>
    <xf numFmtId="49" fontId="52" fillId="0" borderId="109" xfId="18" quotePrefix="1" applyNumberFormat="1" applyFont="1" applyFill="1" applyBorder="1" applyAlignment="1">
      <alignment horizontal="center" vertical="center"/>
    </xf>
    <xf numFmtId="165" fontId="52" fillId="0" borderId="109" xfId="18" quotePrefix="1" applyNumberFormat="1" applyFont="1" applyFill="1" applyBorder="1" applyAlignment="1">
      <alignment horizontal="center" vertical="center"/>
    </xf>
    <xf numFmtId="165" fontId="33" fillId="0" borderId="109" xfId="0" applyNumberFormat="1" applyFont="1" applyFill="1" applyBorder="1" applyAlignment="1">
      <alignment horizontal="right" vertical="center"/>
    </xf>
    <xf numFmtId="165" fontId="33" fillId="0" borderId="109" xfId="18" applyNumberFormat="1" applyFont="1" applyFill="1" applyBorder="1" applyAlignment="1">
      <alignment horizontal="right" vertical="center"/>
    </xf>
    <xf numFmtId="165" fontId="33" fillId="0" borderId="109" xfId="119" applyNumberFormat="1" applyFont="1" applyFill="1" applyBorder="1" applyAlignment="1">
      <alignment horizontal="right" vertical="center"/>
    </xf>
    <xf numFmtId="165" fontId="31" fillId="0" borderId="109" xfId="119" applyNumberFormat="1" applyFont="1" applyFill="1" applyBorder="1" applyAlignment="1">
      <alignment horizontal="right" vertical="center"/>
    </xf>
    <xf numFmtId="165" fontId="34" fillId="3" borderId="112" xfId="0" applyNumberFormat="1" applyFont="1" applyFill="1" applyBorder="1" applyAlignment="1">
      <alignment horizontal="right" vertical="center"/>
    </xf>
    <xf numFmtId="165" fontId="34" fillId="3" borderId="113" xfId="0" applyNumberFormat="1" applyFont="1" applyFill="1" applyBorder="1" applyAlignment="1">
      <alignment horizontal="right" vertical="center"/>
    </xf>
    <xf numFmtId="165" fontId="34" fillId="3" borderId="110" xfId="0" applyNumberFormat="1" applyFont="1" applyFill="1" applyBorder="1" applyAlignment="1">
      <alignment horizontal="right" vertical="center"/>
    </xf>
    <xf numFmtId="165" fontId="34" fillId="0" borderId="0" xfId="0" applyNumberFormat="1" applyFont="1" applyFill="1" applyBorder="1" applyAlignment="1">
      <alignment horizontal="right" vertical="center"/>
    </xf>
    <xf numFmtId="165" fontId="34" fillId="3" borderId="92" xfId="0" applyNumberFormat="1" applyFont="1" applyFill="1" applyBorder="1" applyAlignment="1">
      <alignment horizontal="right" vertical="center"/>
    </xf>
    <xf numFmtId="165" fontId="31" fillId="0" borderId="91" xfId="119" quotePrefix="1" applyNumberFormat="1" applyFont="1" applyBorder="1" applyAlignment="1">
      <alignment horizontal="right" vertical="center"/>
    </xf>
    <xf numFmtId="165" fontId="31" fillId="0" borderId="91" xfId="119" applyNumberFormat="1" applyFont="1" applyBorder="1" applyAlignment="1">
      <alignment horizontal="right" vertical="center"/>
    </xf>
    <xf numFmtId="165" fontId="31" fillId="0" borderId="94" xfId="119" quotePrefix="1" applyNumberFormat="1" applyFont="1" applyBorder="1" applyAlignment="1">
      <alignment horizontal="right" vertical="center"/>
    </xf>
    <xf numFmtId="165" fontId="31" fillId="0" borderId="94" xfId="119" applyNumberFormat="1" applyFont="1" applyBorder="1" applyAlignment="1">
      <alignment horizontal="right" vertical="center"/>
    </xf>
    <xf numFmtId="165" fontId="34" fillId="3" borderId="95" xfId="0" applyNumberFormat="1" applyFont="1" applyFill="1" applyBorder="1" applyAlignment="1">
      <alignment horizontal="right" vertical="center"/>
    </xf>
    <xf numFmtId="0" fontId="24" fillId="0" borderId="0" xfId="18" applyFont="1" applyFill="1"/>
    <xf numFmtId="0" fontId="24" fillId="0" borderId="0" xfId="18" applyFont="1"/>
    <xf numFmtId="0" fontId="54" fillId="0" borderId="0" xfId="18" applyFont="1" applyFill="1"/>
    <xf numFmtId="0" fontId="55" fillId="0" borderId="9" xfId="18" applyFont="1" applyFill="1" applyBorder="1" applyAlignment="1">
      <alignment horizontal="center" vertical="center"/>
    </xf>
    <xf numFmtId="0" fontId="55" fillId="0" borderId="9" xfId="18" applyFont="1" applyFill="1" applyBorder="1" applyAlignment="1">
      <alignment horizontal="center" vertical="center" wrapText="1"/>
    </xf>
    <xf numFmtId="0" fontId="54" fillId="0" borderId="0" xfId="18" applyFont="1" applyFill="1" applyBorder="1" applyAlignment="1">
      <alignment horizontal="center" vertical="center"/>
    </xf>
    <xf numFmtId="0" fontId="57" fillId="0" borderId="0" xfId="18" applyFont="1"/>
    <xf numFmtId="0" fontId="57" fillId="0" borderId="0" xfId="18" applyFont="1" applyFill="1" applyBorder="1" applyAlignment="1">
      <alignment horizontal="right" vertical="top"/>
    </xf>
    <xf numFmtId="1" fontId="50" fillId="0" borderId="0" xfId="105" applyNumberFormat="1" applyFont="1" applyFill="1" applyBorder="1" applyAlignment="1"/>
    <xf numFmtId="0" fontId="46" fillId="0" borderId="0" xfId="0" applyFont="1" applyFill="1" applyBorder="1" applyAlignment="1">
      <alignment vertical="top" wrapText="1"/>
    </xf>
    <xf numFmtId="0" fontId="57" fillId="0" borderId="0" xfId="18" applyFont="1" applyFill="1"/>
    <xf numFmtId="0" fontId="46" fillId="0" borderId="0" xfId="0" applyFont="1" applyFill="1" applyBorder="1" applyAlignment="1">
      <alignment horizontal="center" vertical="top" wrapText="1"/>
    </xf>
    <xf numFmtId="0" fontId="53" fillId="0" borderId="0" xfId="18" applyFont="1"/>
    <xf numFmtId="0" fontId="47" fillId="0" borderId="0" xfId="0" applyFont="1" applyFill="1" applyBorder="1" applyAlignment="1">
      <alignment horizontal="right" vertical="top"/>
    </xf>
    <xf numFmtId="0" fontId="54" fillId="0" borderId="0" xfId="18" applyFont="1" applyFill="1" applyBorder="1" applyAlignment="1">
      <alignment horizontal="center"/>
    </xf>
    <xf numFmtId="0" fontId="56" fillId="0" borderId="9" xfId="18" applyFont="1" applyFill="1" applyBorder="1" applyAlignment="1">
      <alignment horizontal="center" vertical="center"/>
    </xf>
    <xf numFmtId="166" fontId="56" fillId="0" borderId="9" xfId="18" applyNumberFormat="1" applyFont="1" applyFill="1" applyBorder="1" applyAlignment="1">
      <alignment horizontal="center" vertical="center"/>
    </xf>
    <xf numFmtId="166" fontId="56" fillId="0" borderId="49" xfId="18" applyNumberFormat="1" applyFont="1" applyFill="1" applyBorder="1" applyAlignment="1">
      <alignment horizontal="center" vertical="center"/>
    </xf>
    <xf numFmtId="0" fontId="56" fillId="0" borderId="48" xfId="18" applyFont="1" applyFill="1" applyBorder="1" applyAlignment="1">
      <alignment horizontal="center" vertical="center"/>
    </xf>
    <xf numFmtId="166" fontId="56" fillId="0" borderId="9" xfId="0" applyNumberFormat="1" applyFont="1" applyFill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58" fillId="0" borderId="0" xfId="18" applyFont="1"/>
    <xf numFmtId="0" fontId="59" fillId="0" borderId="0" xfId="0" applyFont="1" applyAlignment="1">
      <alignment vertical="center"/>
    </xf>
    <xf numFmtId="0" fontId="54" fillId="0" borderId="9" xfId="18" applyFont="1" applyFill="1" applyBorder="1" applyAlignment="1">
      <alignment horizontal="center" vertical="center"/>
    </xf>
    <xf numFmtId="166" fontId="54" fillId="0" borderId="9" xfId="18" applyNumberFormat="1" applyFont="1" applyFill="1" applyBorder="1" applyAlignment="1">
      <alignment horizontal="center" vertical="center"/>
    </xf>
    <xf numFmtId="166" fontId="54" fillId="0" borderId="49" xfId="18" applyNumberFormat="1" applyFont="1" applyFill="1" applyBorder="1" applyAlignment="1">
      <alignment horizontal="center" vertical="center"/>
    </xf>
    <xf numFmtId="0" fontId="54" fillId="0" borderId="48" xfId="18" applyFont="1" applyFill="1" applyBorder="1" applyAlignment="1">
      <alignment horizontal="center" vertical="center"/>
    </xf>
    <xf numFmtId="0" fontId="34" fillId="3" borderId="9" xfId="0" applyFont="1" applyFill="1" applyBorder="1" applyAlignment="1">
      <alignment horizontal="center" vertical="center"/>
    </xf>
    <xf numFmtId="0" fontId="34" fillId="3" borderId="9" xfId="0" applyFont="1" applyFill="1" applyBorder="1" applyAlignment="1">
      <alignment horizontal="centerContinuous"/>
    </xf>
    <xf numFmtId="0" fontId="34" fillId="3" borderId="62" xfId="0" applyFont="1" applyFill="1" applyBorder="1" applyAlignment="1">
      <alignment horizontal="centerContinuous"/>
    </xf>
    <xf numFmtId="0" fontId="34" fillId="3" borderId="61" xfId="0" applyFont="1" applyFill="1" applyBorder="1" applyAlignment="1">
      <alignment horizontal="center" vertical="center" wrapText="1"/>
    </xf>
    <xf numFmtId="3" fontId="31" fillId="4" borderId="9" xfId="272" applyNumberFormat="1" applyFont="1" applyFill="1" applyBorder="1" applyAlignment="1">
      <alignment horizontal="right" vertical="center"/>
    </xf>
    <xf numFmtId="3" fontId="31" fillId="4" borderId="62" xfId="272" applyNumberFormat="1" applyFont="1" applyFill="1" applyBorder="1" applyAlignment="1">
      <alignment horizontal="right" vertical="center"/>
    </xf>
    <xf numFmtId="3" fontId="31" fillId="4" borderId="49" xfId="272" applyNumberFormat="1" applyFont="1" applyFill="1" applyBorder="1" applyAlignment="1">
      <alignment horizontal="right" vertical="center"/>
    </xf>
    <xf numFmtId="3" fontId="31" fillId="4" borderId="89" xfId="272" applyNumberFormat="1" applyFont="1" applyFill="1" applyBorder="1" applyAlignment="1">
      <alignment horizontal="right" vertical="center"/>
    </xf>
    <xf numFmtId="0" fontId="34" fillId="3" borderId="88" xfId="0" applyFont="1" applyFill="1" applyBorder="1" applyAlignment="1">
      <alignment horizontal="center" vertical="center" wrapText="1"/>
    </xf>
    <xf numFmtId="0" fontId="34" fillId="3" borderId="63" xfId="0" applyFont="1" applyFill="1" applyBorder="1" applyAlignment="1">
      <alignment horizontal="center" vertical="center" wrapText="1"/>
    </xf>
    <xf numFmtId="0" fontId="61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6" fillId="0" borderId="0" xfId="18" applyFont="1" applyFill="1" applyBorder="1" applyAlignment="1">
      <alignment vertical="center"/>
    </xf>
    <xf numFmtId="0" fontId="61" fillId="0" borderId="0" xfId="18" applyFont="1" applyFill="1" applyBorder="1"/>
    <xf numFmtId="0" fontId="45" fillId="0" borderId="0" xfId="18" applyFont="1" applyFill="1" applyBorder="1" applyAlignment="1">
      <alignment vertical="center"/>
    </xf>
    <xf numFmtId="0" fontId="45" fillId="0" borderId="0" xfId="18" applyFont="1" applyFill="1" applyBorder="1" applyAlignment="1">
      <alignment vertical="center" wrapText="1"/>
    </xf>
    <xf numFmtId="0" fontId="30" fillId="0" borderId="0" xfId="18" applyFont="1" applyFill="1" applyBorder="1"/>
    <xf numFmtId="3" fontId="62" fillId="0" borderId="0" xfId="272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right"/>
    </xf>
    <xf numFmtId="0" fontId="39" fillId="0" borderId="0" xfId="0" applyFont="1" applyFill="1" applyBorder="1" applyAlignment="1">
      <alignment vertical="center"/>
    </xf>
    <xf numFmtId="0" fontId="34" fillId="3" borderId="62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2" fontId="44" fillId="0" borderId="0" xfId="0" applyNumberFormat="1" applyFont="1" applyFill="1" applyBorder="1" applyAlignment="1">
      <alignment horizontal="right"/>
    </xf>
    <xf numFmtId="0" fontId="34" fillId="3" borderId="9" xfId="0" applyFont="1" applyFill="1" applyBorder="1" applyAlignment="1">
      <alignment horizontal="centerContinuous" vertical="center"/>
    </xf>
    <xf numFmtId="0" fontId="34" fillId="3" borderId="62" xfId="0" applyFont="1" applyFill="1" applyBorder="1" applyAlignment="1">
      <alignment horizontal="centerContinuous" vertical="center"/>
    </xf>
    <xf numFmtId="3" fontId="31" fillId="0" borderId="9" xfId="0" applyNumberFormat="1" applyFont="1" applyBorder="1" applyAlignment="1">
      <alignment horizontal="right" vertical="center"/>
    </xf>
    <xf numFmtId="165" fontId="31" fillId="0" borderId="9" xfId="0" applyNumberFormat="1" applyFont="1" applyBorder="1" applyAlignment="1">
      <alignment horizontal="right" vertical="center"/>
    </xf>
    <xf numFmtId="165" fontId="31" fillId="0" borderId="9" xfId="0" applyNumberFormat="1" applyFont="1" applyBorder="1" applyAlignment="1">
      <alignment horizontal="center" vertical="center"/>
    </xf>
    <xf numFmtId="165" fontId="31" fillId="0" borderId="62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vertical="center"/>
    </xf>
    <xf numFmtId="165" fontId="31" fillId="0" borderId="49" xfId="0" applyNumberFormat="1" applyFont="1" applyBorder="1" applyAlignment="1">
      <alignment horizontal="right" vertical="center"/>
    </xf>
    <xf numFmtId="165" fontId="34" fillId="3" borderId="64" xfId="0" applyNumberFormat="1" applyFont="1" applyFill="1" applyBorder="1" applyAlignment="1">
      <alignment vertical="center"/>
    </xf>
    <xf numFmtId="165" fontId="34" fillId="3" borderId="65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61" fillId="0" borderId="0" xfId="18" applyFont="1" applyFill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45" fillId="0" borderId="0" xfId="18" applyFont="1" applyFill="1" applyBorder="1" applyAlignment="1">
      <alignment horizontal="right" vertical="center" wrapText="1"/>
    </xf>
    <xf numFmtId="0" fontId="30" fillId="0" borderId="0" xfId="18" applyFont="1" applyFill="1" applyBorder="1" applyAlignment="1">
      <alignment vertical="center"/>
    </xf>
    <xf numFmtId="0" fontId="27" fillId="0" borderId="0" xfId="0" applyFont="1" applyAlignment="1">
      <alignment horizontal="right" vertical="center"/>
    </xf>
    <xf numFmtId="3" fontId="31" fillId="0" borderId="62" xfId="0" applyNumberFormat="1" applyFont="1" applyBorder="1" applyAlignment="1">
      <alignment horizontal="right" vertical="center"/>
    </xf>
    <xf numFmtId="4" fontId="44" fillId="0" borderId="0" xfId="0" applyNumberFormat="1" applyFont="1" applyFill="1" applyBorder="1" applyAlignment="1">
      <alignment horizontal="right" vertical="center"/>
    </xf>
    <xf numFmtId="3" fontId="34" fillId="3" borderId="64" xfId="0" applyNumberFormat="1" applyFont="1" applyFill="1" applyBorder="1" applyAlignment="1">
      <alignment horizontal="right" vertical="center"/>
    </xf>
    <xf numFmtId="3" fontId="34" fillId="3" borderId="65" xfId="0" applyNumberFormat="1" applyFont="1" applyFill="1" applyBorder="1" applyAlignment="1">
      <alignment horizontal="right" vertical="center"/>
    </xf>
    <xf numFmtId="2" fontId="44" fillId="0" borderId="0" xfId="0" applyNumberFormat="1" applyFont="1" applyFill="1" applyBorder="1" applyAlignment="1">
      <alignment horizontal="right" vertical="center"/>
    </xf>
    <xf numFmtId="0" fontId="30" fillId="0" borderId="0" xfId="0" applyFont="1" applyBorder="1" applyAlignment="1">
      <alignment vertical="center"/>
    </xf>
    <xf numFmtId="3" fontId="43" fillId="4" borderId="90" xfId="28" applyNumberFormat="1" applyFont="1" applyFill="1" applyBorder="1" applyAlignment="1">
      <alignment vertical="center"/>
    </xf>
    <xf numFmtId="3" fontId="43" fillId="4" borderId="91" xfId="29" applyNumberFormat="1" applyFont="1" applyFill="1" applyBorder="1" applyAlignment="1">
      <alignment vertical="center"/>
    </xf>
    <xf numFmtId="3" fontId="43" fillId="4" borderId="91" xfId="149" applyNumberFormat="1" applyFont="1" applyFill="1" applyBorder="1" applyAlignment="1">
      <alignment vertical="center"/>
    </xf>
    <xf numFmtId="3" fontId="43" fillId="4" borderId="91" xfId="149" applyNumberFormat="1" applyFont="1" applyFill="1" applyBorder="1" applyAlignment="1">
      <alignment horizontal="right" vertical="center"/>
    </xf>
    <xf numFmtId="3" fontId="43" fillId="4" borderId="92" xfId="29" applyNumberFormat="1" applyFont="1" applyFill="1" applyBorder="1" applyAlignment="1">
      <alignment vertical="center"/>
    </xf>
    <xf numFmtId="3" fontId="37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0" fontId="37" fillId="4" borderId="90" xfId="149" applyFont="1" applyFill="1" applyBorder="1" applyAlignment="1">
      <alignment vertical="center"/>
    </xf>
    <xf numFmtId="3" fontId="44" fillId="4" borderId="91" xfId="29" applyNumberFormat="1" applyFont="1" applyFill="1" applyBorder="1" applyAlignment="1">
      <alignment vertical="center"/>
    </xf>
    <xf numFmtId="3" fontId="44" fillId="4" borderId="91" xfId="149" applyNumberFormat="1" applyFont="1" applyFill="1" applyBorder="1" applyAlignment="1">
      <alignment vertical="center"/>
    </xf>
    <xf numFmtId="3" fontId="44" fillId="4" borderId="91" xfId="28" applyNumberFormat="1" applyFont="1" applyFill="1" applyBorder="1" applyAlignment="1">
      <alignment vertical="center"/>
    </xf>
    <xf numFmtId="3" fontId="44" fillId="4" borderId="90" xfId="28" applyNumberFormat="1" applyFont="1" applyFill="1" applyBorder="1" applyAlignment="1">
      <alignment vertical="center"/>
    </xf>
    <xf numFmtId="3" fontId="44" fillId="4" borderId="91" xfId="192" applyNumberFormat="1" applyFont="1" applyFill="1" applyBorder="1" applyAlignment="1">
      <alignment vertical="center"/>
    </xf>
    <xf numFmtId="3" fontId="44" fillId="4" borderId="93" xfId="28" applyNumberFormat="1" applyFont="1" applyFill="1" applyBorder="1" applyAlignment="1">
      <alignment vertical="center"/>
    </xf>
    <xf numFmtId="3" fontId="43" fillId="4" borderId="94" xfId="149" applyNumberFormat="1" applyFont="1" applyFill="1" applyBorder="1" applyAlignment="1">
      <alignment vertical="center"/>
    </xf>
    <xf numFmtId="3" fontId="44" fillId="4" borderId="94" xfId="29" applyNumberFormat="1" applyFont="1" applyFill="1" applyBorder="1" applyAlignment="1">
      <alignment vertical="center"/>
    </xf>
    <xf numFmtId="3" fontId="44" fillId="4" borderId="94" xfId="192" applyNumberFormat="1" applyFont="1" applyFill="1" applyBorder="1" applyAlignment="1">
      <alignment vertical="center"/>
    </xf>
    <xf numFmtId="3" fontId="44" fillId="4" borderId="94" xfId="149" applyNumberFormat="1" applyFont="1" applyFill="1" applyBorder="1" applyAlignment="1">
      <alignment vertical="center"/>
    </xf>
    <xf numFmtId="3" fontId="44" fillId="4" borderId="94" xfId="28" applyNumberFormat="1" applyFont="1" applyFill="1" applyBorder="1" applyAlignment="1">
      <alignment vertical="center"/>
    </xf>
    <xf numFmtId="3" fontId="43" fillId="4" borderId="94" xfId="29" applyNumberFormat="1" applyFont="1" applyFill="1" applyBorder="1" applyAlignment="1">
      <alignment vertical="center"/>
    </xf>
    <xf numFmtId="3" fontId="43" fillId="4" borderId="95" xfId="29" applyNumberFormat="1" applyFont="1" applyFill="1" applyBorder="1" applyAlignment="1">
      <alignment vertical="center"/>
    </xf>
    <xf numFmtId="0" fontId="34" fillId="3" borderId="61" xfId="0" applyFont="1" applyFill="1" applyBorder="1" applyAlignment="1">
      <alignment horizontal="right" vertical="center" wrapText="1"/>
    </xf>
    <xf numFmtId="0" fontId="34" fillId="3" borderId="88" xfId="0" applyFont="1" applyFill="1" applyBorder="1" applyAlignment="1">
      <alignment horizontal="right" vertical="center" wrapText="1"/>
    </xf>
    <xf numFmtId="0" fontId="34" fillId="3" borderId="63" xfId="0" applyFont="1" applyFill="1" applyBorder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165" fontId="34" fillId="3" borderId="64" xfId="0" applyNumberFormat="1" applyFont="1" applyFill="1" applyBorder="1" applyAlignment="1">
      <alignment horizontal="right" vertical="center"/>
    </xf>
    <xf numFmtId="165" fontId="34" fillId="3" borderId="65" xfId="0" applyNumberFormat="1" applyFont="1" applyFill="1" applyBorder="1" applyAlignment="1">
      <alignment horizontal="right" vertical="center"/>
    </xf>
    <xf numFmtId="0" fontId="34" fillId="3" borderId="108" xfId="119" applyFont="1" applyFill="1" applyBorder="1" applyAlignment="1">
      <alignment horizontal="center" vertical="center"/>
    </xf>
    <xf numFmtId="0" fontId="34" fillId="3" borderId="9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left" vertical="center"/>
    </xf>
    <xf numFmtId="3" fontId="37" fillId="0" borderId="0" xfId="0" applyNumberFormat="1" applyFont="1" applyBorder="1" applyAlignment="1">
      <alignment horizontal="right" vertical="center"/>
    </xf>
    <xf numFmtId="3" fontId="63" fillId="0" borderId="0" xfId="273" applyNumberFormat="1" applyFont="1" applyFill="1" applyBorder="1" applyAlignment="1">
      <alignment horizontal="right" vertical="center"/>
    </xf>
    <xf numFmtId="3" fontId="37" fillId="0" borderId="0" xfId="0" applyNumberFormat="1" applyFont="1" applyBorder="1"/>
    <xf numFmtId="165" fontId="37" fillId="0" borderId="0" xfId="0" applyNumberFormat="1" applyFont="1"/>
    <xf numFmtId="0" fontId="64" fillId="3" borderId="21" xfId="271" applyFont="1" applyFill="1" applyBorder="1" applyAlignment="1">
      <alignment horizontal="center" vertical="center" wrapText="1"/>
    </xf>
    <xf numFmtId="0" fontId="64" fillId="3" borderId="13" xfId="271" applyFont="1" applyFill="1" applyBorder="1" applyAlignment="1">
      <alignment horizontal="center" vertical="center" wrapText="1"/>
    </xf>
    <xf numFmtId="0" fontId="64" fillId="3" borderId="13" xfId="271" applyFont="1" applyFill="1" applyBorder="1" applyAlignment="1">
      <alignment horizontal="center" vertical="center"/>
    </xf>
    <xf numFmtId="0" fontId="64" fillId="3" borderId="22" xfId="271" applyFont="1" applyFill="1" applyBorder="1" applyAlignment="1">
      <alignment horizontal="center" vertical="center"/>
    </xf>
    <xf numFmtId="0" fontId="64" fillId="3" borderId="21" xfId="271" applyFont="1" applyFill="1" applyBorder="1" applyAlignment="1">
      <alignment horizontal="center" vertical="center"/>
    </xf>
    <xf numFmtId="0" fontId="64" fillId="3" borderId="28" xfId="271" applyFont="1" applyFill="1" applyBorder="1" applyAlignment="1">
      <alignment horizontal="center" vertical="center"/>
    </xf>
    <xf numFmtId="0" fontId="64" fillId="3" borderId="14" xfId="271" applyFont="1" applyFill="1" applyBorder="1" applyAlignment="1">
      <alignment horizontal="center" vertical="center"/>
    </xf>
    <xf numFmtId="0" fontId="64" fillId="3" borderId="29" xfId="271" applyFont="1" applyFill="1" applyBorder="1" applyAlignment="1">
      <alignment horizontal="center" vertical="center"/>
    </xf>
    <xf numFmtId="0" fontId="64" fillId="3" borderId="28" xfId="0" applyFont="1" applyFill="1" applyBorder="1" applyAlignment="1">
      <alignment horizontal="center" vertical="center"/>
    </xf>
    <xf numFmtId="0" fontId="64" fillId="3" borderId="14" xfId="0" applyFont="1" applyFill="1" applyBorder="1" applyAlignment="1">
      <alignment horizontal="center" vertical="center"/>
    </xf>
    <xf numFmtId="0" fontId="64" fillId="3" borderId="13" xfId="0" applyFont="1" applyFill="1" applyBorder="1" applyAlignment="1">
      <alignment horizontal="center" vertical="center"/>
    </xf>
    <xf numFmtId="0" fontId="64" fillId="3" borderId="22" xfId="0" applyFont="1" applyFill="1" applyBorder="1" applyAlignment="1">
      <alignment horizontal="center" vertical="center"/>
    </xf>
    <xf numFmtId="0" fontId="64" fillId="3" borderId="21" xfId="0" applyFont="1" applyFill="1" applyBorder="1" applyAlignment="1">
      <alignment horizontal="center" vertical="center"/>
    </xf>
    <xf numFmtId="0" fontId="63" fillId="0" borderId="36" xfId="273" quotePrefix="1" applyFont="1" applyFill="1" applyBorder="1" applyAlignment="1">
      <alignment horizontal="left" vertical="center"/>
    </xf>
    <xf numFmtId="3" fontId="43" fillId="0" borderId="23" xfId="273" applyNumberFormat="1" applyFont="1" applyFill="1" applyBorder="1" applyAlignment="1">
      <alignment horizontal="right" vertical="center"/>
    </xf>
    <xf numFmtId="3" fontId="43" fillId="0" borderId="15" xfId="273" applyNumberFormat="1" applyFont="1" applyFill="1" applyBorder="1" applyAlignment="1">
      <alignment horizontal="right" vertical="center"/>
    </xf>
    <xf numFmtId="3" fontId="43" fillId="0" borderId="24" xfId="273" applyNumberFormat="1" applyFont="1" applyFill="1" applyBorder="1" applyAlignment="1">
      <alignment horizontal="right" vertical="center"/>
    </xf>
    <xf numFmtId="3" fontId="43" fillId="4" borderId="23" xfId="273" applyNumberFormat="1" applyFont="1" applyFill="1" applyBorder="1" applyAlignment="1">
      <alignment horizontal="right" vertical="center"/>
    </xf>
    <xf numFmtId="3" fontId="43" fillId="4" borderId="15" xfId="273" applyNumberFormat="1" applyFont="1" applyFill="1" applyBorder="1" applyAlignment="1">
      <alignment horizontal="right" vertical="center"/>
    </xf>
    <xf numFmtId="3" fontId="43" fillId="4" borderId="24" xfId="273" applyNumberFormat="1" applyFont="1" applyFill="1" applyBorder="1" applyAlignment="1">
      <alignment horizontal="right" vertical="center"/>
    </xf>
    <xf numFmtId="3" fontId="67" fillId="0" borderId="23" xfId="273" applyNumberFormat="1" applyFont="1" applyFill="1" applyBorder="1" applyAlignment="1">
      <alignment horizontal="right" vertical="center"/>
    </xf>
    <xf numFmtId="3" fontId="67" fillId="0" borderId="15" xfId="273" applyNumberFormat="1" applyFont="1" applyFill="1" applyBorder="1" applyAlignment="1">
      <alignment horizontal="right" vertical="center"/>
    </xf>
    <xf numFmtId="3" fontId="67" fillId="0" borderId="24" xfId="273" applyNumberFormat="1" applyFont="1" applyFill="1" applyBorder="1" applyAlignment="1">
      <alignment horizontal="right" vertical="center"/>
    </xf>
    <xf numFmtId="0" fontId="63" fillId="0" borderId="37" xfId="273" applyFont="1" applyFill="1" applyBorder="1" applyAlignment="1">
      <alignment horizontal="left" vertical="center"/>
    </xf>
    <xf numFmtId="3" fontId="44" fillId="0" borderId="23" xfId="0" applyNumberFormat="1" applyFont="1" applyFill="1" applyBorder="1" applyAlignment="1">
      <alignment vertical="center"/>
    </xf>
    <xf numFmtId="3" fontId="44" fillId="0" borderId="15" xfId="0" applyNumberFormat="1" applyFont="1" applyFill="1" applyBorder="1" applyAlignment="1">
      <alignment vertical="center"/>
    </xf>
    <xf numFmtId="3" fontId="63" fillId="0" borderId="144" xfId="273" applyNumberFormat="1" applyFont="1" applyFill="1" applyBorder="1" applyAlignment="1">
      <alignment vertical="center"/>
    </xf>
    <xf numFmtId="3" fontId="63" fillId="0" borderId="145" xfId="273" applyNumberFormat="1" applyFont="1" applyFill="1" applyBorder="1" applyAlignment="1">
      <alignment vertical="center"/>
    </xf>
    <xf numFmtId="3" fontId="44" fillId="0" borderId="23" xfId="0" applyNumberFormat="1" applyFont="1" applyFill="1" applyBorder="1" applyAlignment="1">
      <alignment horizontal="right" vertical="center"/>
    </xf>
    <xf numFmtId="3" fontId="44" fillId="0" borderId="15" xfId="0" applyNumberFormat="1" applyFont="1" applyFill="1" applyBorder="1" applyAlignment="1">
      <alignment horizontal="right" vertical="center"/>
    </xf>
    <xf numFmtId="3" fontId="44" fillId="0" borderId="0" xfId="272" applyNumberFormat="1" applyFont="1" applyFill="1" applyBorder="1" applyAlignment="1">
      <alignment horizontal="right" vertical="center"/>
    </xf>
    <xf numFmtId="3" fontId="44" fillId="4" borderId="23" xfId="0" applyNumberFormat="1" applyFont="1" applyFill="1" applyBorder="1" applyAlignment="1">
      <alignment horizontal="right" vertical="center"/>
    </xf>
    <xf numFmtId="3" fontId="44" fillId="4" borderId="15" xfId="0" applyNumberFormat="1" applyFont="1" applyFill="1" applyBorder="1" applyAlignment="1">
      <alignment horizontal="right" vertical="center"/>
    </xf>
    <xf numFmtId="3" fontId="44" fillId="4" borderId="24" xfId="0" applyNumberFormat="1" applyFont="1" applyFill="1" applyBorder="1" applyAlignment="1">
      <alignment horizontal="right" vertical="center"/>
    </xf>
    <xf numFmtId="3" fontId="63" fillId="0" borderId="23" xfId="0" applyNumberFormat="1" applyFont="1" applyFill="1" applyBorder="1" applyAlignment="1">
      <alignment horizontal="right" vertical="center"/>
    </xf>
    <xf numFmtId="3" fontId="63" fillId="0" borderId="15" xfId="0" applyNumberFormat="1" applyFont="1" applyFill="1" applyBorder="1" applyAlignment="1">
      <alignment horizontal="right" vertical="center"/>
    </xf>
    <xf numFmtId="3" fontId="68" fillId="4" borderId="15" xfId="0" applyNumberFormat="1" applyFont="1" applyFill="1" applyBorder="1" applyAlignment="1">
      <alignment horizontal="right" vertical="center"/>
    </xf>
    <xf numFmtId="3" fontId="68" fillId="4" borderId="24" xfId="0" applyNumberFormat="1" applyFont="1" applyFill="1" applyBorder="1" applyAlignment="1">
      <alignment horizontal="right" vertical="center"/>
    </xf>
    <xf numFmtId="3" fontId="63" fillId="0" borderId="15" xfId="272" applyNumberFormat="1" applyFont="1" applyFill="1" applyBorder="1" applyAlignment="1">
      <alignment horizontal="right" vertical="center"/>
    </xf>
    <xf numFmtId="3" fontId="63" fillId="0" borderId="24" xfId="272" applyNumberFormat="1" applyFont="1" applyFill="1" applyBorder="1" applyAlignment="1">
      <alignment horizontal="right" vertical="center"/>
    </xf>
    <xf numFmtId="3" fontId="63" fillId="0" borderId="24" xfId="0" applyNumberFormat="1" applyFont="1" applyFill="1" applyBorder="1" applyAlignment="1">
      <alignment horizontal="right" vertical="center"/>
    </xf>
    <xf numFmtId="3" fontId="63" fillId="0" borderId="23" xfId="273" applyNumberFormat="1" applyFont="1" applyFill="1" applyBorder="1" applyAlignment="1">
      <alignment horizontal="right" vertical="center"/>
    </xf>
    <xf numFmtId="3" fontId="63" fillId="0" borderId="15" xfId="273" applyNumberFormat="1" applyFont="1" applyFill="1" applyBorder="1" applyAlignment="1">
      <alignment horizontal="right" vertical="center"/>
    </xf>
    <xf numFmtId="3" fontId="63" fillId="0" borderId="15" xfId="271" applyNumberFormat="1" applyFont="1" applyFill="1" applyBorder="1" applyAlignment="1">
      <alignment horizontal="right" vertical="center"/>
    </xf>
    <xf numFmtId="3" fontId="63" fillId="0" borderId="24" xfId="271" applyNumberFormat="1" applyFont="1" applyFill="1" applyBorder="1" applyAlignment="1">
      <alignment horizontal="right" vertical="center"/>
    </xf>
    <xf numFmtId="3" fontId="63" fillId="0" borderId="24" xfId="273" applyNumberFormat="1" applyFont="1" applyFill="1" applyBorder="1" applyAlignment="1">
      <alignment horizontal="right" vertical="center"/>
    </xf>
    <xf numFmtId="3" fontId="44" fillId="4" borderId="15" xfId="271" applyNumberFormat="1" applyFont="1" applyFill="1" applyBorder="1" applyAlignment="1">
      <alignment horizontal="right"/>
    </xf>
    <xf numFmtId="3" fontId="44" fillId="0" borderId="15" xfId="271" applyNumberFormat="1" applyFont="1" applyFill="1" applyBorder="1" applyAlignment="1">
      <alignment horizontal="right"/>
    </xf>
    <xf numFmtId="3" fontId="44" fillId="0" borderId="15" xfId="0" applyNumberFormat="1" applyFont="1" applyFill="1" applyBorder="1" applyAlignment="1">
      <alignment horizontal="right"/>
    </xf>
    <xf numFmtId="3" fontId="44" fillId="0" borderId="15" xfId="273" applyNumberFormat="1" applyFont="1" applyFill="1" applyBorder="1" applyAlignment="1">
      <alignment horizontal="right"/>
    </xf>
    <xf numFmtId="0" fontId="44" fillId="4" borderId="0" xfId="0" applyFont="1" applyFill="1"/>
    <xf numFmtId="3" fontId="44" fillId="0" borderId="11" xfId="272" applyNumberFormat="1" applyFont="1" applyFill="1" applyBorder="1" applyAlignment="1">
      <alignment horizontal="right" vertical="center"/>
    </xf>
    <xf numFmtId="0" fontId="37" fillId="0" borderId="38" xfId="0" applyFont="1" applyBorder="1"/>
    <xf numFmtId="3" fontId="44" fillId="0" borderId="25" xfId="0" applyNumberFormat="1" applyFont="1" applyFill="1" applyBorder="1" applyAlignment="1">
      <alignment vertical="center"/>
    </xf>
    <xf numFmtId="3" fontId="44" fillId="0" borderId="26" xfId="0" applyNumberFormat="1" applyFont="1" applyFill="1" applyBorder="1" applyAlignment="1">
      <alignment vertical="center"/>
    </xf>
    <xf numFmtId="3" fontId="37" fillId="0" borderId="146" xfId="0" applyNumberFormat="1" applyFont="1" applyBorder="1" applyAlignment="1"/>
    <xf numFmtId="3" fontId="37" fillId="0" borderId="147" xfId="0" applyNumberFormat="1" applyFont="1" applyBorder="1" applyAlignment="1"/>
    <xf numFmtId="3" fontId="44" fillId="0" borderId="25" xfId="0" applyNumberFormat="1" applyFont="1" applyFill="1" applyBorder="1" applyAlignment="1">
      <alignment horizontal="right" vertical="center"/>
    </xf>
    <xf numFmtId="3" fontId="44" fillId="0" borderId="26" xfId="0" applyNumberFormat="1" applyFont="1" applyFill="1" applyBorder="1" applyAlignment="1">
      <alignment horizontal="right" vertical="center"/>
    </xf>
    <xf numFmtId="3" fontId="44" fillId="0" borderId="8" xfId="272" applyNumberFormat="1" applyFont="1" applyFill="1" applyBorder="1" applyAlignment="1">
      <alignment horizontal="right" vertical="center"/>
    </xf>
    <xf numFmtId="3" fontId="44" fillId="0" borderId="12" xfId="272" applyNumberFormat="1" applyFont="1" applyFill="1" applyBorder="1" applyAlignment="1">
      <alignment horizontal="right" vertical="center"/>
    </xf>
    <xf numFmtId="3" fontId="44" fillId="4" borderId="25" xfId="0" applyNumberFormat="1" applyFont="1" applyFill="1" applyBorder="1" applyAlignment="1">
      <alignment horizontal="right" vertical="center"/>
    </xf>
    <xf numFmtId="3" fontId="44" fillId="4" borderId="26" xfId="0" applyNumberFormat="1" applyFont="1" applyFill="1" applyBorder="1" applyAlignment="1">
      <alignment horizontal="right" vertical="center"/>
    </xf>
    <xf numFmtId="3" fontId="44" fillId="4" borderId="27" xfId="0" applyNumberFormat="1" applyFont="1" applyFill="1" applyBorder="1" applyAlignment="1">
      <alignment horizontal="right" vertical="center"/>
    </xf>
    <xf numFmtId="3" fontId="63" fillId="0" borderId="25" xfId="0" applyNumberFormat="1" applyFont="1" applyFill="1" applyBorder="1" applyAlignment="1">
      <alignment horizontal="right" vertical="center"/>
    </xf>
    <xf numFmtId="3" fontId="63" fillId="0" borderId="26" xfId="0" applyNumberFormat="1" applyFont="1" applyFill="1" applyBorder="1" applyAlignment="1">
      <alignment horizontal="right" vertical="center"/>
    </xf>
    <xf numFmtId="3" fontId="68" fillId="4" borderId="26" xfId="0" applyNumberFormat="1" applyFont="1" applyFill="1" applyBorder="1" applyAlignment="1">
      <alignment horizontal="right" vertical="center"/>
    </xf>
    <xf numFmtId="3" fontId="68" fillId="4" borderId="27" xfId="0" applyNumberFormat="1" applyFont="1" applyFill="1" applyBorder="1" applyAlignment="1">
      <alignment horizontal="right" vertical="center"/>
    </xf>
    <xf numFmtId="3" fontId="63" fillId="0" borderId="26" xfId="272" applyNumberFormat="1" applyFont="1" applyFill="1" applyBorder="1" applyAlignment="1">
      <alignment horizontal="right" vertical="center"/>
    </xf>
    <xf numFmtId="3" fontId="63" fillId="0" borderId="27" xfId="272" applyNumberFormat="1" applyFont="1" applyFill="1" applyBorder="1" applyAlignment="1">
      <alignment horizontal="right" vertical="center"/>
    </xf>
    <xf numFmtId="3" fontId="63" fillId="0" borderId="27" xfId="0" applyNumberFormat="1" applyFont="1" applyFill="1" applyBorder="1" applyAlignment="1">
      <alignment horizontal="right" vertical="center"/>
    </xf>
    <xf numFmtId="3" fontId="63" fillId="0" borderId="25" xfId="273" applyNumberFormat="1" applyFont="1" applyFill="1" applyBorder="1" applyAlignment="1">
      <alignment horizontal="right" vertical="center"/>
    </xf>
    <xf numFmtId="3" fontId="63" fillId="0" borderId="26" xfId="273" applyNumberFormat="1" applyFont="1" applyFill="1" applyBorder="1" applyAlignment="1">
      <alignment horizontal="right" vertical="center"/>
    </xf>
    <xf numFmtId="3" fontId="63" fillId="0" borderId="26" xfId="271" applyNumberFormat="1" applyFont="1" applyFill="1" applyBorder="1" applyAlignment="1">
      <alignment horizontal="right" vertical="center"/>
    </xf>
    <xf numFmtId="3" fontId="63" fillId="0" borderId="27" xfId="271" applyNumberFormat="1" applyFont="1" applyFill="1" applyBorder="1" applyAlignment="1">
      <alignment horizontal="right" vertical="center"/>
    </xf>
    <xf numFmtId="3" fontId="44" fillId="0" borderId="26" xfId="0" applyNumberFormat="1" applyFont="1" applyFill="1" applyBorder="1" applyAlignment="1">
      <alignment horizontal="right"/>
    </xf>
    <xf numFmtId="3" fontId="63" fillId="0" borderId="26" xfId="0" quotePrefix="1" applyNumberFormat="1" applyFont="1" applyFill="1" applyBorder="1" applyAlignment="1">
      <alignment horizontal="right" vertical="center"/>
    </xf>
    <xf numFmtId="3" fontId="37" fillId="0" borderId="26" xfId="0" applyNumberFormat="1" applyFont="1" applyBorder="1"/>
    <xf numFmtId="3" fontId="63" fillId="0" borderId="27" xfId="273" applyNumberFormat="1" applyFont="1" applyFill="1" applyBorder="1" applyAlignment="1">
      <alignment horizontal="right" vertical="center"/>
    </xf>
    <xf numFmtId="0" fontId="37" fillId="0" borderId="0" xfId="0" applyFont="1" applyAlignment="1">
      <alignment horizontal="left"/>
    </xf>
    <xf numFmtId="0" fontId="37" fillId="0" borderId="0" xfId="0" applyFont="1" applyAlignment="1">
      <alignment vertical="top" wrapText="1"/>
    </xf>
    <xf numFmtId="0" fontId="43" fillId="0" borderId="0" xfId="0" applyFont="1" applyAlignment="1">
      <alignment vertical="center"/>
    </xf>
    <xf numFmtId="0" fontId="64" fillId="3" borderId="59" xfId="0" applyFont="1" applyFill="1" applyBorder="1" applyAlignment="1">
      <alignment horizontal="center" vertical="center"/>
    </xf>
    <xf numFmtId="0" fontId="65" fillId="6" borderId="60" xfId="271" applyFont="1" applyFill="1" applyBorder="1" applyAlignment="1">
      <alignment horizontal="center" vertical="center" wrapText="1"/>
    </xf>
    <xf numFmtId="0" fontId="65" fillId="6" borderId="66" xfId="271" applyFont="1" applyFill="1" applyBorder="1" applyAlignment="1">
      <alignment horizontal="center" vertical="center" wrapText="1"/>
    </xf>
    <xf numFmtId="172" fontId="43" fillId="4" borderId="61" xfId="273" quotePrefix="1" applyNumberFormat="1" applyFont="1" applyFill="1" applyBorder="1" applyAlignment="1">
      <alignment horizontal="left" vertical="center"/>
    </xf>
    <xf numFmtId="3" fontId="43" fillId="4" borderId="9" xfId="273" applyNumberFormat="1" applyFont="1" applyFill="1" applyBorder="1" applyAlignment="1">
      <alignment horizontal="right" vertical="center"/>
    </xf>
    <xf numFmtId="3" fontId="43" fillId="4" borderId="62" xfId="273" applyNumberFormat="1" applyFont="1" applyFill="1" applyBorder="1" applyAlignment="1">
      <alignment horizontal="right" vertical="center"/>
    </xf>
    <xf numFmtId="172" fontId="67" fillId="4" borderId="61" xfId="273" quotePrefix="1" applyNumberFormat="1" applyFont="1" applyFill="1" applyBorder="1" applyAlignment="1">
      <alignment horizontal="left" vertical="center"/>
    </xf>
    <xf numFmtId="3" fontId="67" fillId="4" borderId="9" xfId="273" applyNumberFormat="1" applyFont="1" applyFill="1" applyBorder="1" applyAlignment="1">
      <alignment horizontal="right" vertical="center"/>
    </xf>
    <xf numFmtId="0" fontId="44" fillId="4" borderId="61" xfId="273" applyFont="1" applyFill="1" applyBorder="1" applyAlignment="1">
      <alignment horizontal="left" vertical="center"/>
    </xf>
    <xf numFmtId="3" fontId="44" fillId="4" borderId="9" xfId="0" applyNumberFormat="1" applyFont="1" applyFill="1" applyBorder="1" applyAlignment="1">
      <alignment horizontal="right" vertical="center"/>
    </xf>
    <xf numFmtId="3" fontId="44" fillId="4" borderId="9" xfId="272" applyNumberFormat="1" applyFont="1" applyFill="1" applyBorder="1" applyAlignment="1">
      <alignment horizontal="right" vertical="center"/>
    </xf>
    <xf numFmtId="3" fontId="44" fillId="4" borderId="62" xfId="272" applyNumberFormat="1" applyFont="1" applyFill="1" applyBorder="1" applyAlignment="1">
      <alignment horizontal="right" vertical="center"/>
    </xf>
    <xf numFmtId="0" fontId="37" fillId="4" borderId="61" xfId="273" applyFont="1" applyFill="1" applyBorder="1" applyAlignment="1">
      <alignment horizontal="left" vertical="center"/>
    </xf>
    <xf numFmtId="3" fontId="37" fillId="4" borderId="9" xfId="0" applyNumberFormat="1" applyFont="1" applyFill="1" applyBorder="1" applyAlignment="1">
      <alignment horizontal="right" vertical="center"/>
    </xf>
    <xf numFmtId="3" fontId="37" fillId="4" borderId="9" xfId="272" applyNumberFormat="1" applyFont="1" applyFill="1" applyBorder="1" applyAlignment="1">
      <alignment horizontal="right" vertical="center"/>
    </xf>
    <xf numFmtId="3" fontId="37" fillId="4" borderId="62" xfId="272" applyNumberFormat="1" applyFont="1" applyFill="1" applyBorder="1" applyAlignment="1">
      <alignment horizontal="right" vertical="center"/>
    </xf>
    <xf numFmtId="3" fontId="40" fillId="0" borderId="0" xfId="0" applyNumberFormat="1" applyFont="1"/>
    <xf numFmtId="0" fontId="44" fillId="4" borderId="63" xfId="273" applyFont="1" applyFill="1" applyBorder="1" applyAlignment="1">
      <alignment horizontal="left" vertical="center"/>
    </xf>
    <xf numFmtId="3" fontId="44" fillId="4" borderId="64" xfId="0" applyNumberFormat="1" applyFont="1" applyFill="1" applyBorder="1" applyAlignment="1">
      <alignment horizontal="right" vertical="center"/>
    </xf>
    <xf numFmtId="3" fontId="44" fillId="4" borderId="64" xfId="272" applyNumberFormat="1" applyFont="1" applyFill="1" applyBorder="1" applyAlignment="1">
      <alignment horizontal="right" vertical="center"/>
    </xf>
    <xf numFmtId="3" fontId="44" fillId="4" borderId="65" xfId="272" applyNumberFormat="1" applyFont="1" applyFill="1" applyBorder="1" applyAlignment="1">
      <alignment horizontal="right" vertical="center"/>
    </xf>
    <xf numFmtId="0" fontId="37" fillId="4" borderId="63" xfId="273" applyFont="1" applyFill="1" applyBorder="1" applyAlignment="1">
      <alignment horizontal="left" vertical="center"/>
    </xf>
    <xf numFmtId="3" fontId="37" fillId="4" borderId="64" xfId="0" applyNumberFormat="1" applyFont="1" applyFill="1" applyBorder="1" applyAlignment="1">
      <alignment horizontal="right" vertical="center"/>
    </xf>
    <xf numFmtId="3" fontId="37" fillId="4" borderId="64" xfId="272" applyNumberFormat="1" applyFont="1" applyFill="1" applyBorder="1" applyAlignment="1">
      <alignment horizontal="right" vertical="center"/>
    </xf>
    <xf numFmtId="3" fontId="37" fillId="4" borderId="65" xfId="272" applyNumberFormat="1" applyFont="1" applyFill="1" applyBorder="1" applyAlignment="1">
      <alignment horizontal="right" vertical="center"/>
    </xf>
    <xf numFmtId="3" fontId="37" fillId="0" borderId="0" xfId="0" applyNumberFormat="1" applyFont="1" applyAlignment="1">
      <alignment horizontal="right"/>
    </xf>
    <xf numFmtId="3" fontId="63" fillId="0" borderId="0" xfId="0" quotePrefix="1" applyNumberFormat="1" applyFont="1" applyFill="1" applyBorder="1" applyAlignment="1">
      <alignment horizontal="right" vertical="center"/>
    </xf>
    <xf numFmtId="3" fontId="63" fillId="0" borderId="0" xfId="0" applyNumberFormat="1" applyFont="1" applyFill="1" applyBorder="1" applyAlignment="1">
      <alignment horizontal="right" vertical="center"/>
    </xf>
    <xf numFmtId="3" fontId="44" fillId="0" borderId="0" xfId="0" applyNumberFormat="1" applyFont="1" applyFill="1" applyBorder="1" applyAlignment="1">
      <alignment horizontal="right"/>
    </xf>
    <xf numFmtId="3" fontId="63" fillId="0" borderId="0" xfId="271" applyNumberFormat="1" applyFont="1" applyFill="1" applyBorder="1" applyAlignment="1">
      <alignment horizontal="right" vertical="center"/>
    </xf>
    <xf numFmtId="3" fontId="63" fillId="0" borderId="0" xfId="272" applyNumberFormat="1" applyFont="1" applyFill="1" applyBorder="1" applyAlignment="1">
      <alignment horizontal="right" vertical="center"/>
    </xf>
    <xf numFmtId="3" fontId="37" fillId="0" borderId="0" xfId="0" applyNumberFormat="1" applyFont="1" applyAlignment="1">
      <alignment horizontal="left"/>
    </xf>
    <xf numFmtId="3" fontId="37" fillId="0" borderId="0" xfId="0" applyNumberFormat="1" applyFont="1" applyBorder="1" applyAlignment="1">
      <alignment horizontal="left" vertical="center"/>
    </xf>
    <xf numFmtId="0" fontId="63" fillId="0" borderId="36" xfId="271" quotePrefix="1" applyFont="1" applyFill="1" applyBorder="1" applyAlignment="1">
      <alignment horizontal="left" vertical="center"/>
    </xf>
    <xf numFmtId="3" fontId="67" fillId="0" borderId="142" xfId="273" applyNumberFormat="1" applyFont="1" applyFill="1" applyBorder="1" applyAlignment="1">
      <alignment vertical="center"/>
    </xf>
    <xf numFmtId="3" fontId="67" fillId="0" borderId="144" xfId="273" applyNumberFormat="1" applyFont="1" applyFill="1" applyBorder="1" applyAlignment="1">
      <alignment vertical="center"/>
    </xf>
    <xf numFmtId="3" fontId="67" fillId="0" borderId="145" xfId="273" applyNumberFormat="1" applyFont="1" applyFill="1" applyBorder="1" applyAlignment="1">
      <alignment vertical="center"/>
    </xf>
    <xf numFmtId="3" fontId="67" fillId="0" borderId="16" xfId="273" applyNumberFormat="1" applyFont="1" applyFill="1" applyBorder="1" applyAlignment="1">
      <alignment horizontal="right" vertical="center"/>
    </xf>
    <xf numFmtId="0" fontId="63" fillId="0" borderId="37" xfId="271" applyFont="1" applyFill="1" applyBorder="1" applyAlignment="1">
      <alignment horizontal="left" vertical="center"/>
    </xf>
    <xf numFmtId="3" fontId="63" fillId="0" borderId="142" xfId="0" applyNumberFormat="1" applyFont="1" applyFill="1" applyBorder="1" applyAlignment="1">
      <alignment vertical="center"/>
    </xf>
    <xf numFmtId="3" fontId="63" fillId="0" borderId="144" xfId="0" applyNumberFormat="1" applyFont="1" applyFill="1" applyBorder="1" applyAlignment="1">
      <alignment vertical="center"/>
    </xf>
    <xf numFmtId="3" fontId="63" fillId="0" borderId="144" xfId="271" applyNumberFormat="1" applyFont="1" applyFill="1" applyBorder="1" applyAlignment="1">
      <alignment vertical="center"/>
    </xf>
    <xf numFmtId="3" fontId="63" fillId="0" borderId="145" xfId="271" applyNumberFormat="1" applyFont="1" applyFill="1" applyBorder="1" applyAlignment="1">
      <alignment vertical="center"/>
    </xf>
    <xf numFmtId="3" fontId="68" fillId="0" borderId="0" xfId="272" applyNumberFormat="1" applyFont="1" applyFill="1" applyBorder="1" applyAlignment="1">
      <alignment horizontal="right" vertical="center"/>
    </xf>
    <xf numFmtId="3" fontId="68" fillId="0" borderId="11" xfId="272" applyNumberFormat="1" applyFont="1" applyFill="1" applyBorder="1" applyAlignment="1">
      <alignment horizontal="right" vertical="center"/>
    </xf>
    <xf numFmtId="3" fontId="63" fillId="0" borderId="16" xfId="271" applyNumberFormat="1" applyFont="1" applyFill="1" applyBorder="1" applyAlignment="1">
      <alignment horizontal="right" vertical="center"/>
    </xf>
    <xf numFmtId="3" fontId="68" fillId="4" borderId="23" xfId="0" applyNumberFormat="1" applyFont="1" applyFill="1" applyBorder="1" applyAlignment="1">
      <alignment horizontal="right" vertical="center"/>
    </xf>
    <xf numFmtId="3" fontId="44" fillId="0" borderId="24" xfId="271" applyNumberFormat="1" applyFont="1" applyFill="1" applyBorder="1" applyAlignment="1">
      <alignment horizontal="right"/>
    </xf>
    <xf numFmtId="0" fontId="63" fillId="0" borderId="39" xfId="271" applyFont="1" applyFill="1" applyBorder="1" applyAlignment="1">
      <alignment horizontal="left" vertical="center"/>
    </xf>
    <xf numFmtId="3" fontId="63" fillId="0" borderId="148" xfId="271" applyNumberFormat="1" applyFont="1" applyFill="1" applyBorder="1" applyAlignment="1">
      <alignment vertical="center"/>
    </xf>
    <xf numFmtId="3" fontId="63" fillId="0" borderId="149" xfId="271" applyNumberFormat="1" applyFont="1" applyFill="1" applyBorder="1" applyAlignment="1">
      <alignment vertical="center"/>
    </xf>
    <xf numFmtId="0" fontId="37" fillId="0" borderId="4" xfId="0" applyFont="1" applyBorder="1"/>
    <xf numFmtId="3" fontId="63" fillId="0" borderId="143" xfId="0" applyNumberFormat="1" applyFont="1" applyFill="1" applyBorder="1" applyAlignment="1">
      <alignment vertical="center"/>
    </xf>
    <xf numFmtId="3" fontId="63" fillId="0" borderId="146" xfId="0" applyNumberFormat="1" applyFont="1" applyFill="1" applyBorder="1" applyAlignment="1">
      <alignment vertical="center"/>
    </xf>
    <xf numFmtId="3" fontId="37" fillId="0" borderId="8" xfId="0" applyNumberFormat="1" applyFont="1" applyBorder="1" applyAlignment="1"/>
    <xf numFmtId="3" fontId="37" fillId="0" borderId="12" xfId="0" applyNumberFormat="1" applyFont="1" applyBorder="1" applyAlignment="1"/>
    <xf numFmtId="3" fontId="68" fillId="0" borderId="8" xfId="272" applyNumberFormat="1" applyFont="1" applyFill="1" applyBorder="1" applyAlignment="1">
      <alignment horizontal="right" vertical="center"/>
    </xf>
    <xf numFmtId="3" fontId="68" fillId="0" borderId="12" xfId="272" applyNumberFormat="1" applyFont="1" applyFill="1" applyBorder="1" applyAlignment="1">
      <alignment horizontal="right" vertical="center"/>
    </xf>
    <xf numFmtId="3" fontId="63" fillId="0" borderId="40" xfId="271" applyNumberFormat="1" applyFont="1" applyFill="1" applyBorder="1" applyAlignment="1">
      <alignment horizontal="right" vertical="center"/>
    </xf>
    <xf numFmtId="3" fontId="68" fillId="4" borderId="25" xfId="0" applyNumberFormat="1" applyFont="1" applyFill="1" applyBorder="1" applyAlignment="1">
      <alignment horizontal="right" vertical="center"/>
    </xf>
    <xf numFmtId="0" fontId="39" fillId="0" borderId="0" xfId="0" applyFont="1" applyBorder="1" applyAlignment="1">
      <alignment vertical="center"/>
    </xf>
    <xf numFmtId="0" fontId="37" fillId="0" borderId="0" xfId="0" applyFont="1" applyBorder="1" applyAlignment="1"/>
    <xf numFmtId="1" fontId="37" fillId="0" borderId="0" xfId="0" applyNumberFormat="1" applyFont="1"/>
    <xf numFmtId="1" fontId="68" fillId="0" borderId="0" xfId="272" applyNumberFormat="1" applyFont="1" applyFill="1" applyBorder="1" applyAlignment="1">
      <alignment horizontal="right" vertical="center"/>
    </xf>
    <xf numFmtId="0" fontId="39" fillId="0" borderId="0" xfId="0" applyFont="1" applyAlignment="1"/>
    <xf numFmtId="172" fontId="39" fillId="4" borderId="61" xfId="273" quotePrefix="1" applyNumberFormat="1" applyFont="1" applyFill="1" applyBorder="1" applyAlignment="1">
      <alignment horizontal="left" vertical="center"/>
    </xf>
    <xf numFmtId="3" fontId="39" fillId="4" borderId="9" xfId="273" applyNumberFormat="1" applyFont="1" applyFill="1" applyBorder="1" applyAlignment="1">
      <alignment horizontal="right" vertical="center"/>
    </xf>
    <xf numFmtId="3" fontId="39" fillId="4" borderId="62" xfId="273" applyNumberFormat="1" applyFont="1" applyFill="1" applyBorder="1" applyAlignment="1">
      <alignment horizontal="right" vertical="center"/>
    </xf>
    <xf numFmtId="0" fontId="28" fillId="0" borderId="0" xfId="18" applyFont="1" applyFill="1" applyBorder="1" applyAlignment="1">
      <alignment vertical="center" wrapText="1"/>
    </xf>
    <xf numFmtId="0" fontId="27" fillId="0" borderId="0" xfId="0" applyFont="1" applyBorder="1" applyAlignment="1">
      <alignment horizontal="right" wrapText="1"/>
    </xf>
    <xf numFmtId="0" fontId="29" fillId="3" borderId="59" xfId="0" applyFont="1" applyFill="1" applyBorder="1" applyAlignment="1">
      <alignment horizontal="center" vertical="center"/>
    </xf>
    <xf numFmtId="0" fontId="70" fillId="6" borderId="60" xfId="271" applyFont="1" applyFill="1" applyBorder="1" applyAlignment="1">
      <alignment horizontal="center" vertical="center" wrapText="1"/>
    </xf>
    <xf numFmtId="0" fontId="70" fillId="6" borderId="66" xfId="271" applyFont="1" applyFill="1" applyBorder="1" applyAlignment="1">
      <alignment horizontal="center" vertical="center" wrapText="1"/>
    </xf>
    <xf numFmtId="0" fontId="27" fillId="4" borderId="61" xfId="273" quotePrefix="1" applyFont="1" applyFill="1" applyBorder="1" applyAlignment="1">
      <alignment horizontal="left" vertical="center"/>
    </xf>
    <xf numFmtId="3" fontId="26" fillId="4" borderId="9" xfId="273" applyNumberFormat="1" applyFont="1" applyFill="1" applyBorder="1" applyAlignment="1">
      <alignment horizontal="right" vertical="center"/>
    </xf>
    <xf numFmtId="3" fontId="26" fillId="4" borderId="62" xfId="273" applyNumberFormat="1" applyFont="1" applyFill="1" applyBorder="1" applyAlignment="1">
      <alignment horizontal="right" vertical="center"/>
    </xf>
    <xf numFmtId="0" fontId="31" fillId="4" borderId="61" xfId="119" quotePrefix="1" applyFont="1" applyFill="1" applyBorder="1" applyAlignment="1">
      <alignment horizontal="left" vertical="center" wrapText="1"/>
    </xf>
    <xf numFmtId="3" fontId="31" fillId="4" borderId="9" xfId="0" applyNumberFormat="1" applyFont="1" applyFill="1" applyBorder="1" applyAlignment="1">
      <alignment horizontal="right" vertical="center"/>
    </xf>
    <xf numFmtId="165" fontId="31" fillId="4" borderId="9" xfId="0" applyNumberFormat="1" applyFont="1" applyFill="1" applyBorder="1" applyAlignment="1">
      <alignment horizontal="right" vertical="center"/>
    </xf>
    <xf numFmtId="165" fontId="31" fillId="4" borderId="62" xfId="0" applyNumberFormat="1" applyFont="1" applyFill="1" applyBorder="1" applyAlignment="1">
      <alignment horizontal="right" vertical="center"/>
    </xf>
    <xf numFmtId="0" fontId="31" fillId="4" borderId="63" xfId="119" quotePrefix="1" applyFont="1" applyFill="1" applyBorder="1" applyAlignment="1">
      <alignment horizontal="left" vertical="center" wrapText="1"/>
    </xf>
    <xf numFmtId="3" fontId="31" fillId="4" borderId="64" xfId="0" applyNumberFormat="1" applyFont="1" applyFill="1" applyBorder="1" applyAlignment="1">
      <alignment horizontal="right" vertical="center"/>
    </xf>
    <xf numFmtId="165" fontId="31" fillId="4" borderId="64" xfId="0" applyNumberFormat="1" applyFont="1" applyFill="1" applyBorder="1" applyAlignment="1">
      <alignment horizontal="right" vertical="center"/>
    </xf>
    <xf numFmtId="165" fontId="31" fillId="4" borderId="65" xfId="0" applyNumberFormat="1" applyFont="1" applyFill="1" applyBorder="1" applyAlignment="1">
      <alignment horizontal="right" vertical="center"/>
    </xf>
    <xf numFmtId="0" fontId="31" fillId="4" borderId="80" xfId="119" quotePrefix="1" applyFont="1" applyFill="1" applyBorder="1" applyAlignment="1">
      <alignment horizontal="left" vertical="center" wrapText="1"/>
    </xf>
    <xf numFmtId="3" fontId="31" fillId="4" borderId="78" xfId="272" applyNumberFormat="1" applyFont="1" applyFill="1" applyBorder="1" applyAlignment="1">
      <alignment horizontal="right" vertical="center"/>
    </xf>
    <xf numFmtId="3" fontId="31" fillId="4" borderId="79" xfId="272" applyNumberFormat="1" applyFont="1" applyFill="1" applyBorder="1" applyAlignment="1">
      <alignment horizontal="right" vertical="center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 applyAlignment="1"/>
    <xf numFmtId="0" fontId="26" fillId="0" borderId="0" xfId="0" applyFont="1" applyBorder="1" applyAlignment="1">
      <alignment vertical="center"/>
    </xf>
    <xf numFmtId="0" fontId="27" fillId="0" borderId="0" xfId="0" applyFont="1" applyBorder="1" applyAlignment="1">
      <alignment wrapText="1"/>
    </xf>
    <xf numFmtId="165" fontId="27" fillId="0" borderId="0" xfId="0" applyNumberFormat="1" applyFont="1" applyFill="1" applyBorder="1" applyAlignment="1"/>
    <xf numFmtId="165" fontId="26" fillId="0" borderId="0" xfId="0" applyNumberFormat="1" applyFont="1" applyBorder="1" applyAlignment="1">
      <alignment vertical="center"/>
    </xf>
    <xf numFmtId="0" fontId="33" fillId="4" borderId="61" xfId="273" quotePrefix="1" applyFont="1" applyFill="1" applyBorder="1" applyAlignment="1">
      <alignment horizontal="left" vertical="center"/>
    </xf>
    <xf numFmtId="3" fontId="49" fillId="4" borderId="9" xfId="273" applyNumberFormat="1" applyFont="1" applyFill="1" applyBorder="1" applyAlignment="1">
      <alignment horizontal="right" vertical="center"/>
    </xf>
    <xf numFmtId="3" fontId="49" fillId="4" borderId="62" xfId="273" applyNumberFormat="1" applyFont="1" applyFill="1" applyBorder="1" applyAlignment="1">
      <alignment horizontal="right" vertical="center"/>
    </xf>
    <xf numFmtId="3" fontId="27" fillId="0" borderId="0" xfId="0" applyNumberFormat="1" applyFont="1" applyAlignment="1">
      <alignment vertical="center"/>
    </xf>
    <xf numFmtId="165" fontId="27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7" fillId="0" borderId="0" xfId="0" applyFont="1" applyBorder="1" applyAlignment="1">
      <alignment horizontal="right" vertical="center" wrapText="1"/>
    </xf>
    <xf numFmtId="0" fontId="27" fillId="0" borderId="0" xfId="0" applyFont="1" applyBorder="1" applyAlignment="1">
      <alignment vertical="center" wrapText="1"/>
    </xf>
    <xf numFmtId="0" fontId="27" fillId="0" borderId="115" xfId="0" applyFont="1" applyBorder="1" applyAlignment="1">
      <alignment horizontal="center" vertical="center"/>
    </xf>
    <xf numFmtId="0" fontId="27" fillId="0" borderId="150" xfId="0" applyFont="1" applyBorder="1" applyAlignment="1">
      <alignment horizontal="center" vertical="center"/>
    </xf>
    <xf numFmtId="3" fontId="27" fillId="0" borderId="151" xfId="0" applyNumberFormat="1" applyFont="1" applyBorder="1" applyAlignment="1">
      <alignment horizontal="right" vertical="center"/>
    </xf>
    <xf numFmtId="0" fontId="31" fillId="0" borderId="150" xfId="0" applyFont="1" applyBorder="1" applyAlignment="1">
      <alignment horizontal="center" vertical="center"/>
    </xf>
    <xf numFmtId="0" fontId="27" fillId="4" borderId="150" xfId="0" applyFont="1" applyFill="1" applyBorder="1" applyAlignment="1">
      <alignment horizontal="center" vertical="center"/>
    </xf>
    <xf numFmtId="0" fontId="27" fillId="4" borderId="108" xfId="0" applyFont="1" applyFill="1" applyBorder="1" applyAlignment="1">
      <alignment horizontal="center" vertical="center"/>
    </xf>
    <xf numFmtId="3" fontId="27" fillId="0" borderId="109" xfId="0" applyNumberFormat="1" applyFont="1" applyBorder="1" applyAlignment="1">
      <alignment horizontal="right" vertical="center"/>
    </xf>
    <xf numFmtId="3" fontId="72" fillId="0" borderId="0" xfId="0" applyNumberFormat="1" applyFont="1" applyBorder="1" applyAlignment="1">
      <alignment horizontal="right" vertical="center"/>
    </xf>
    <xf numFmtId="0" fontId="72" fillId="0" borderId="0" xfId="0" applyFont="1" applyBorder="1"/>
    <xf numFmtId="3" fontId="72" fillId="0" borderId="0" xfId="0" applyNumberFormat="1" applyFont="1" applyBorder="1"/>
    <xf numFmtId="3" fontId="72" fillId="0" borderId="0" xfId="0" applyNumberFormat="1" applyFont="1"/>
    <xf numFmtId="0" fontId="72" fillId="0" borderId="0" xfId="0" applyFont="1"/>
    <xf numFmtId="3" fontId="27" fillId="0" borderId="152" xfId="0" applyNumberFormat="1" applyFont="1" applyBorder="1" applyAlignment="1">
      <alignment horizontal="right" vertical="center"/>
    </xf>
    <xf numFmtId="3" fontId="27" fillId="4" borderId="151" xfId="0" applyNumberFormat="1" applyFont="1" applyFill="1" applyBorder="1" applyAlignment="1">
      <alignment horizontal="right" vertical="center"/>
    </xf>
    <xf numFmtId="2" fontId="27" fillId="0" borderId="0" xfId="0" applyNumberFormat="1" applyFont="1"/>
    <xf numFmtId="0" fontId="24" fillId="0" borderId="0" xfId="18" applyFont="1" applyFill="1" applyAlignment="1">
      <alignment vertical="center"/>
    </xf>
    <xf numFmtId="0" fontId="24" fillId="0" borderId="0" xfId="18" applyFont="1" applyAlignment="1">
      <alignment vertical="center"/>
    </xf>
    <xf numFmtId="0" fontId="44" fillId="0" borderId="0" xfId="18" applyFont="1" applyAlignment="1">
      <alignment vertical="center"/>
    </xf>
    <xf numFmtId="0" fontId="46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 wrapText="1"/>
    </xf>
    <xf numFmtId="165" fontId="20" fillId="0" borderId="0" xfId="0" applyNumberFormat="1" applyFont="1" applyAlignment="1"/>
    <xf numFmtId="0" fontId="73" fillId="0" borderId="0" xfId="0" applyFont="1"/>
    <xf numFmtId="0" fontId="69" fillId="4" borderId="61" xfId="119" quotePrefix="1" applyFont="1" applyFill="1" applyBorder="1" applyAlignment="1">
      <alignment horizontal="left" vertical="center" wrapText="1"/>
    </xf>
    <xf numFmtId="0" fontId="26" fillId="3" borderId="63" xfId="0" applyFont="1" applyFill="1" applyBorder="1" applyAlignment="1">
      <alignment horizontal="center" vertical="center" wrapText="1"/>
    </xf>
    <xf numFmtId="165" fontId="26" fillId="3" borderId="64" xfId="0" applyNumberFormat="1" applyFont="1" applyFill="1" applyBorder="1" applyAlignment="1">
      <alignment vertical="center"/>
    </xf>
    <xf numFmtId="165" fontId="26" fillId="3" borderId="65" xfId="0" applyNumberFormat="1" applyFont="1" applyFill="1" applyBorder="1" applyAlignment="1">
      <alignment vertical="center"/>
    </xf>
    <xf numFmtId="0" fontId="74" fillId="0" borderId="0" xfId="0" applyFont="1"/>
    <xf numFmtId="0" fontId="75" fillId="0" borderId="0" xfId="0" applyFont="1"/>
    <xf numFmtId="0" fontId="27" fillId="0" borderId="0" xfId="0" applyFont="1" applyAlignment="1">
      <alignment horizontal="center"/>
    </xf>
    <xf numFmtId="0" fontId="76" fillId="0" borderId="0" xfId="0" applyFont="1"/>
    <xf numFmtId="3" fontId="27" fillId="0" borderId="110" xfId="0" applyNumberFormat="1" applyFont="1" applyBorder="1" applyAlignment="1">
      <alignment horizontal="right" vertical="center"/>
    </xf>
    <xf numFmtId="3" fontId="27" fillId="0" borderId="113" xfId="0" applyNumberFormat="1" applyFont="1" applyBorder="1" applyAlignment="1">
      <alignment horizontal="right" vertical="center"/>
    </xf>
    <xf numFmtId="0" fontId="27" fillId="0" borderId="153" xfId="0" applyFont="1" applyBorder="1" applyAlignment="1">
      <alignment horizontal="center" vertical="center"/>
    </xf>
    <xf numFmtId="3" fontId="27" fillId="0" borderId="154" xfId="0" applyNumberFormat="1" applyFont="1" applyBorder="1" applyAlignment="1">
      <alignment horizontal="right" vertical="center"/>
    </xf>
    <xf numFmtId="3" fontId="27" fillId="0" borderId="155" xfId="0" applyNumberFormat="1" applyFont="1" applyBorder="1" applyAlignment="1">
      <alignment horizontal="right" vertical="center"/>
    </xf>
    <xf numFmtId="0" fontId="27" fillId="0" borderId="108" xfId="0" applyFont="1" applyBorder="1" applyAlignment="1">
      <alignment horizontal="center" vertical="center"/>
    </xf>
    <xf numFmtId="0" fontId="31" fillId="0" borderId="108" xfId="0" applyFont="1" applyBorder="1" applyAlignment="1">
      <alignment horizontal="center" vertical="center"/>
    </xf>
    <xf numFmtId="3" fontId="27" fillId="4" borderId="109" xfId="0" applyNumberFormat="1" applyFont="1" applyFill="1" applyBorder="1" applyAlignment="1">
      <alignment horizontal="right" vertical="center"/>
    </xf>
    <xf numFmtId="3" fontId="27" fillId="4" borderId="110" xfId="0" applyNumberFormat="1" applyFont="1" applyFill="1" applyBorder="1" applyAlignment="1">
      <alignment horizontal="right" vertical="center"/>
    </xf>
    <xf numFmtId="3" fontId="27" fillId="4" borderId="154" xfId="0" applyNumberFormat="1" applyFont="1" applyFill="1" applyBorder="1" applyAlignment="1">
      <alignment horizontal="right" vertical="center"/>
    </xf>
    <xf numFmtId="3" fontId="27" fillId="4" borderId="112" xfId="0" applyNumberFormat="1" applyFont="1" applyFill="1" applyBorder="1" applyAlignment="1">
      <alignment horizontal="right" vertical="center"/>
    </xf>
    <xf numFmtId="0" fontId="76" fillId="0" borderId="0" xfId="0" applyFont="1" applyAlignment="1">
      <alignment horizontal="center"/>
    </xf>
    <xf numFmtId="0" fontId="28" fillId="3" borderId="72" xfId="0" applyFont="1" applyFill="1" applyBorder="1" applyAlignment="1">
      <alignment horizontal="center" vertical="center" wrapText="1"/>
    </xf>
    <xf numFmtId="0" fontId="29" fillId="3" borderId="73" xfId="0" applyFont="1" applyFill="1" applyBorder="1" applyAlignment="1">
      <alignment horizontal="center" vertical="center" wrapText="1"/>
    </xf>
    <xf numFmtId="0" fontId="28" fillId="3" borderId="73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8" fillId="3" borderId="85" xfId="0" applyFont="1" applyFill="1" applyBorder="1" applyAlignment="1">
      <alignment horizontal="center" vertical="center" wrapText="1"/>
    </xf>
    <xf numFmtId="0" fontId="29" fillId="3" borderId="86" xfId="0" applyFont="1" applyFill="1" applyBorder="1" applyAlignment="1">
      <alignment horizontal="center" vertical="center" wrapText="1"/>
    </xf>
    <xf numFmtId="0" fontId="28" fillId="3" borderId="86" xfId="0" applyFont="1" applyFill="1" applyBorder="1" applyAlignment="1">
      <alignment horizontal="center" vertical="center" wrapText="1"/>
    </xf>
    <xf numFmtId="0" fontId="28" fillId="3" borderId="87" xfId="0" applyFont="1" applyFill="1" applyBorder="1" applyAlignment="1">
      <alignment horizontal="center" vertical="center" wrapText="1"/>
    </xf>
    <xf numFmtId="0" fontId="28" fillId="3" borderId="71" xfId="0" applyFont="1" applyFill="1" applyBorder="1" applyAlignment="1">
      <alignment horizontal="center" vertical="center" wrapText="1"/>
    </xf>
    <xf numFmtId="0" fontId="29" fillId="3" borderId="71" xfId="0" applyFont="1" applyFill="1" applyBorder="1" applyAlignment="1">
      <alignment horizontal="center" vertical="center" wrapText="1"/>
    </xf>
    <xf numFmtId="0" fontId="28" fillId="3" borderId="59" xfId="0" applyFont="1" applyFill="1" applyBorder="1" applyAlignment="1">
      <alignment horizontal="center" vertical="center" wrapText="1"/>
    </xf>
    <xf numFmtId="0" fontId="28" fillId="3" borderId="60" xfId="0" applyFont="1" applyFill="1" applyBorder="1" applyAlignment="1">
      <alignment horizontal="center" vertical="center" wrapText="1"/>
    </xf>
    <xf numFmtId="0" fontId="28" fillId="3" borderId="66" xfId="0" applyFont="1" applyFill="1" applyBorder="1" applyAlignment="1">
      <alignment horizontal="center" vertical="center" wrapText="1"/>
    </xf>
    <xf numFmtId="0" fontId="28" fillId="3" borderId="76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/>
    </xf>
    <xf numFmtId="0" fontId="38" fillId="3" borderId="60" xfId="0" applyFont="1" applyFill="1" applyBorder="1" applyAlignment="1">
      <alignment horizontal="center" vertical="center" wrapText="1"/>
    </xf>
    <xf numFmtId="0" fontId="29" fillId="3" borderId="76" xfId="0" applyFont="1" applyFill="1" applyBorder="1" applyAlignment="1">
      <alignment horizontal="center" vertical="center" wrapText="1"/>
    </xf>
    <xf numFmtId="0" fontId="37" fillId="0" borderId="8" xfId="0" applyFont="1" applyBorder="1" applyAlignment="1">
      <alignment horizontal="center"/>
    </xf>
    <xf numFmtId="0" fontId="26" fillId="0" borderId="0" xfId="0" applyFont="1" applyAlignment="1">
      <alignment horizontal="center"/>
    </xf>
    <xf numFmtId="165" fontId="51" fillId="3" borderId="128" xfId="18" applyNumberFormat="1" applyFont="1" applyFill="1" applyBorder="1" applyAlignment="1">
      <alignment horizontal="center" vertical="center" wrapText="1"/>
    </xf>
    <xf numFmtId="165" fontId="51" fillId="3" borderId="129" xfId="18" applyNumberFormat="1" applyFont="1" applyFill="1" applyBorder="1" applyAlignment="1">
      <alignment horizontal="center" vertical="center" wrapText="1"/>
    </xf>
    <xf numFmtId="165" fontId="51" fillId="3" borderId="130" xfId="18" applyNumberFormat="1" applyFont="1" applyFill="1" applyBorder="1" applyAlignment="1">
      <alignment horizontal="center" vertical="center" wrapText="1"/>
    </xf>
    <xf numFmtId="0" fontId="51" fillId="3" borderId="97" xfId="18" applyNumberFormat="1" applyFont="1" applyFill="1" applyBorder="1" applyAlignment="1">
      <alignment horizontal="center" vertical="center"/>
    </xf>
    <xf numFmtId="0" fontId="51" fillId="3" borderId="98" xfId="18" applyNumberFormat="1" applyFont="1" applyFill="1" applyBorder="1" applyAlignment="1">
      <alignment horizontal="center" vertical="center"/>
    </xf>
    <xf numFmtId="165" fontId="51" fillId="3" borderId="96" xfId="18" applyNumberFormat="1" applyFont="1" applyFill="1" applyBorder="1" applyAlignment="1">
      <alignment horizontal="center" vertical="center" wrapText="1"/>
    </xf>
    <xf numFmtId="165" fontId="51" fillId="3" borderId="99" xfId="18" applyNumberFormat="1" applyFont="1" applyFill="1" applyBorder="1" applyAlignment="1">
      <alignment horizontal="center" vertical="center" wrapText="1"/>
    </xf>
    <xf numFmtId="165" fontId="51" fillId="3" borderId="135" xfId="18" applyNumberFormat="1" applyFont="1" applyFill="1" applyBorder="1" applyAlignment="1">
      <alignment horizontal="center" vertical="center" wrapText="1"/>
    </xf>
    <xf numFmtId="165" fontId="51" fillId="3" borderId="136" xfId="18" applyNumberFormat="1" applyFont="1" applyFill="1" applyBorder="1" applyAlignment="1">
      <alignment horizontal="center" vertical="center" wrapText="1"/>
    </xf>
    <xf numFmtId="165" fontId="51" fillId="3" borderId="137" xfId="18" applyNumberFormat="1" applyFont="1" applyFill="1" applyBorder="1" applyAlignment="1">
      <alignment horizontal="center" vertical="center" wrapText="1"/>
    </xf>
    <xf numFmtId="0" fontId="34" fillId="3" borderId="108" xfId="119" applyFont="1" applyFill="1" applyBorder="1" applyAlignment="1">
      <alignment horizontal="center" vertical="center"/>
    </xf>
    <xf numFmtId="0" fontId="34" fillId="3" borderId="108" xfId="0" applyFont="1" applyFill="1" applyBorder="1" applyAlignment="1">
      <alignment horizontal="center" vertical="center"/>
    </xf>
    <xf numFmtId="0" fontId="34" fillId="3" borderId="108" xfId="18" applyFont="1" applyFill="1" applyBorder="1" applyAlignment="1">
      <alignment horizontal="center" vertical="center"/>
    </xf>
    <xf numFmtId="0" fontId="34" fillId="3" borderId="106" xfId="119" applyFont="1" applyFill="1" applyBorder="1" applyAlignment="1">
      <alignment horizontal="center" vertical="center"/>
    </xf>
    <xf numFmtId="0" fontId="34" fillId="3" borderId="107" xfId="119" applyFont="1" applyFill="1" applyBorder="1" applyAlignment="1">
      <alignment horizontal="center" vertical="center"/>
    </xf>
    <xf numFmtId="0" fontId="34" fillId="3" borderId="90" xfId="119" applyFont="1" applyFill="1" applyBorder="1" applyAlignment="1">
      <alignment horizontal="center" vertical="center"/>
    </xf>
    <xf numFmtId="0" fontId="34" fillId="3" borderId="93" xfId="119" applyFont="1" applyFill="1" applyBorder="1" applyAlignment="1">
      <alignment horizontal="center" vertical="center"/>
    </xf>
    <xf numFmtId="0" fontId="34" fillId="3" borderId="106" xfId="0" applyFont="1" applyFill="1" applyBorder="1" applyAlignment="1">
      <alignment horizontal="center" vertical="center"/>
    </xf>
    <xf numFmtId="0" fontId="34" fillId="3" borderId="106" xfId="18" applyFont="1" applyFill="1" applyBorder="1" applyAlignment="1">
      <alignment horizontal="center" vertical="center"/>
    </xf>
    <xf numFmtId="0" fontId="54" fillId="0" borderId="0" xfId="18" applyFont="1" applyBorder="1" applyAlignment="1">
      <alignment horizontal="center" wrapText="1"/>
    </xf>
    <xf numFmtId="0" fontId="54" fillId="0" borderId="50" xfId="18" applyFont="1" applyFill="1" applyBorder="1" applyAlignment="1">
      <alignment horizontal="right" vertical="top" wrapText="1"/>
    </xf>
    <xf numFmtId="0" fontId="54" fillId="0" borderId="51" xfId="18" applyFont="1" applyFill="1" applyBorder="1" applyAlignment="1">
      <alignment horizontal="right" vertical="top" wrapText="1"/>
    </xf>
    <xf numFmtId="0" fontId="53" fillId="0" borderId="0" xfId="18" applyFont="1" applyAlignment="1">
      <alignment horizontal="left"/>
    </xf>
    <xf numFmtId="0" fontId="54" fillId="0" borderId="0" xfId="18" applyFont="1" applyFill="1" applyAlignment="1">
      <alignment horizontal="center" vertical="center"/>
    </xf>
    <xf numFmtId="0" fontId="54" fillId="0" borderId="0" xfId="18" applyFont="1" applyAlignment="1">
      <alignment horizontal="center" vertical="center"/>
    </xf>
    <xf numFmtId="0" fontId="34" fillId="3" borderId="59" xfId="0" applyFont="1" applyFill="1" applyBorder="1" applyAlignment="1">
      <alignment horizontal="center" vertical="center"/>
    </xf>
    <xf numFmtId="0" fontId="34" fillId="3" borderId="61" xfId="0" applyFont="1" applyFill="1" applyBorder="1" applyAlignment="1">
      <alignment horizontal="center" vertical="center"/>
    </xf>
    <xf numFmtId="0" fontId="34" fillId="3" borderId="60" xfId="0" quotePrefix="1" applyFont="1" applyFill="1" applyBorder="1" applyAlignment="1">
      <alignment horizontal="center" vertical="center"/>
    </xf>
    <xf numFmtId="0" fontId="34" fillId="3" borderId="66" xfId="0" quotePrefix="1" applyFont="1" applyFill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34" fillId="3" borderId="9" xfId="0" applyFont="1" applyFill="1" applyBorder="1" applyAlignment="1">
      <alignment horizontal="center" vertical="center"/>
    </xf>
    <xf numFmtId="0" fontId="34" fillId="3" borderId="62" xfId="0" applyFont="1" applyFill="1" applyBorder="1" applyAlignment="1">
      <alignment horizontal="center" vertical="center"/>
    </xf>
    <xf numFmtId="0" fontId="34" fillId="3" borderId="60" xfId="0" quotePrefix="1" applyFont="1" applyFill="1" applyBorder="1" applyAlignment="1">
      <alignment horizontal="center"/>
    </xf>
    <xf numFmtId="0" fontId="34" fillId="3" borderId="66" xfId="0" quotePrefix="1" applyFont="1" applyFill="1" applyBorder="1" applyAlignment="1">
      <alignment horizontal="center"/>
    </xf>
    <xf numFmtId="0" fontId="41" fillId="0" borderId="0" xfId="0" applyFont="1" applyAlignment="1">
      <alignment horizontal="left"/>
    </xf>
    <xf numFmtId="0" fontId="65" fillId="6" borderId="34" xfId="271" applyFont="1" applyFill="1" applyBorder="1" applyAlignment="1">
      <alignment horizontal="center" vertical="center" wrapText="1"/>
    </xf>
    <xf numFmtId="0" fontId="65" fillId="6" borderId="20" xfId="271" applyFont="1" applyFill="1" applyBorder="1" applyAlignment="1">
      <alignment horizontal="center" vertical="center" wrapText="1"/>
    </xf>
    <xf numFmtId="0" fontId="65" fillId="6" borderId="35" xfId="271" applyFont="1" applyFill="1" applyBorder="1" applyAlignment="1">
      <alignment horizontal="center" vertical="center" wrapText="1"/>
    </xf>
    <xf numFmtId="0" fontId="65" fillId="6" borderId="17" xfId="271" applyFont="1" applyFill="1" applyBorder="1" applyAlignment="1">
      <alignment horizontal="center" vertical="center" wrapText="1"/>
    </xf>
    <xf numFmtId="0" fontId="64" fillId="3" borderId="17" xfId="0" applyFont="1" applyFill="1" applyBorder="1" applyAlignment="1">
      <alignment horizontal="center" vertical="center"/>
    </xf>
    <xf numFmtId="0" fontId="64" fillId="3" borderId="18" xfId="0" applyFont="1" applyFill="1" applyBorder="1" applyAlignment="1">
      <alignment horizontal="center" vertical="center"/>
    </xf>
    <xf numFmtId="0" fontId="64" fillId="3" borderId="19" xfId="0" applyFont="1" applyFill="1" applyBorder="1" applyAlignment="1">
      <alignment horizontal="center" vertical="center"/>
    </xf>
    <xf numFmtId="0" fontId="64" fillId="3" borderId="19" xfId="0" applyFont="1" applyFill="1" applyBorder="1" applyAlignment="1">
      <alignment horizontal="center" vertical="center" wrapText="1"/>
    </xf>
    <xf numFmtId="0" fontId="64" fillId="3" borderId="20" xfId="0" applyFont="1" applyFill="1" applyBorder="1" applyAlignment="1">
      <alignment horizontal="center" vertical="center" wrapText="1"/>
    </xf>
    <xf numFmtId="0" fontId="64" fillId="3" borderId="17" xfId="271" applyFont="1" applyFill="1" applyBorder="1" applyAlignment="1">
      <alignment horizontal="center" vertical="center"/>
    </xf>
    <xf numFmtId="0" fontId="64" fillId="3" borderId="18" xfId="271" applyFont="1" applyFill="1" applyBorder="1" applyAlignment="1">
      <alignment horizontal="center" vertical="center"/>
    </xf>
    <xf numFmtId="0" fontId="64" fillId="3" borderId="19" xfId="271" applyFont="1" applyFill="1" applyBorder="1" applyAlignment="1">
      <alignment horizontal="center" vertical="center"/>
    </xf>
    <xf numFmtId="0" fontId="64" fillId="3" borderId="19" xfId="271" applyFont="1" applyFill="1" applyBorder="1" applyAlignment="1">
      <alignment horizontal="center" vertical="center" wrapText="1"/>
    </xf>
    <xf numFmtId="0" fontId="64" fillId="3" borderId="20" xfId="271" applyFont="1" applyFill="1" applyBorder="1" applyAlignment="1">
      <alignment horizontal="center" vertical="center" wrapText="1"/>
    </xf>
    <xf numFmtId="0" fontId="64" fillId="3" borderId="30" xfId="271" applyFont="1" applyFill="1" applyBorder="1" applyAlignment="1">
      <alignment horizontal="center" vertical="center"/>
    </xf>
    <xf numFmtId="0" fontId="64" fillId="3" borderId="31" xfId="271" applyFont="1" applyFill="1" applyBorder="1" applyAlignment="1">
      <alignment horizontal="center" vertical="center"/>
    </xf>
    <xf numFmtId="0" fontId="64" fillId="3" borderId="32" xfId="271" applyFont="1" applyFill="1" applyBorder="1" applyAlignment="1">
      <alignment horizontal="center" vertical="center"/>
    </xf>
    <xf numFmtId="0" fontId="64" fillId="3" borderId="33" xfId="271" applyFont="1" applyFill="1" applyBorder="1" applyAlignment="1">
      <alignment horizontal="center" vertical="center"/>
    </xf>
    <xf numFmtId="0" fontId="39" fillId="0" borderId="0" xfId="0" applyFont="1" applyAlignment="1">
      <alignment horizontal="left"/>
    </xf>
    <xf numFmtId="0" fontId="64" fillId="3" borderId="1" xfId="0" applyFont="1" applyFill="1" applyBorder="1" applyAlignment="1">
      <alignment horizontal="center" vertical="center"/>
    </xf>
    <xf numFmtId="0" fontId="64" fillId="3" borderId="81" xfId="0" applyFont="1" applyFill="1" applyBorder="1" applyAlignment="1">
      <alignment horizontal="center" vertical="center"/>
    </xf>
    <xf numFmtId="0" fontId="65" fillId="6" borderId="43" xfId="271" applyFont="1" applyFill="1" applyBorder="1" applyAlignment="1">
      <alignment horizontal="center" vertical="center"/>
    </xf>
    <xf numFmtId="0" fontId="65" fillId="6" borderId="42" xfId="271" applyFont="1" applyFill="1" applyBorder="1" applyAlignment="1">
      <alignment horizontal="center" vertical="center"/>
    </xf>
    <xf numFmtId="0" fontId="65" fillId="6" borderId="41" xfId="271" applyFont="1" applyFill="1" applyBorder="1" applyAlignment="1">
      <alignment horizontal="center" vertical="center"/>
    </xf>
    <xf numFmtId="0" fontId="64" fillId="3" borderId="45" xfId="0" applyFont="1" applyFill="1" applyBorder="1" applyAlignment="1">
      <alignment horizontal="center" vertical="center"/>
    </xf>
    <xf numFmtId="0" fontId="64" fillId="3" borderId="31" xfId="0" applyFont="1" applyFill="1" applyBorder="1" applyAlignment="1">
      <alignment horizontal="center" vertical="center"/>
    </xf>
    <xf numFmtId="0" fontId="64" fillId="3" borderId="30" xfId="0" applyFont="1" applyFill="1" applyBorder="1" applyAlignment="1">
      <alignment horizontal="center" vertical="center"/>
    </xf>
    <xf numFmtId="0" fontId="64" fillId="3" borderId="45" xfId="271" applyFont="1" applyFill="1" applyBorder="1" applyAlignment="1">
      <alignment horizontal="center" vertical="center"/>
    </xf>
    <xf numFmtId="0" fontId="64" fillId="3" borderId="30" xfId="271" applyFont="1" applyFill="1" applyBorder="1" applyAlignment="1">
      <alignment horizontal="center" vertical="center" wrapText="1"/>
    </xf>
    <xf numFmtId="0" fontId="64" fillId="3" borderId="44" xfId="271" applyFont="1" applyFill="1" applyBorder="1" applyAlignment="1">
      <alignment horizontal="center" vertical="center" wrapText="1"/>
    </xf>
  </cellXfs>
  <cellStyles count="281">
    <cellStyle name="%" xfId="2" xr:uid="{00000000-0005-0000-0000-000000000000}"/>
    <cellStyle name="% 3" xfId="3" xr:uid="{00000000-0005-0000-0000-000001000000}"/>
    <cellStyle name="% 3 2" xfId="126" xr:uid="{00000000-0005-0000-0000-000002000000}"/>
    <cellStyle name="CABECALHO" xfId="4" xr:uid="{00000000-0005-0000-0000-000003000000}"/>
    <cellStyle name="Comma 2" xfId="5" xr:uid="{00000000-0005-0000-0000-000004000000}"/>
    <cellStyle name="Comma 2 2" xfId="122" xr:uid="{00000000-0005-0000-0000-000005000000}"/>
    <cellStyle name="Comma 3" xfId="123" xr:uid="{00000000-0005-0000-0000-000006000000}"/>
    <cellStyle name="Currency 2" xfId="124" xr:uid="{00000000-0005-0000-0000-000007000000}"/>
    <cellStyle name="DADOS" xfId="7" xr:uid="{00000000-0005-0000-0000-000008000000}"/>
    <cellStyle name="Hiperligação" xfId="280" builtinId="8"/>
    <cellStyle name="Hiperligação 2" xfId="234" xr:uid="{00000000-0005-0000-0000-00000A000000}"/>
    <cellStyle name="Hyperlink 2" xfId="8" xr:uid="{00000000-0005-0000-0000-00000B000000}"/>
    <cellStyle name="Hyperlink 2 2" xfId="127" xr:uid="{00000000-0005-0000-0000-00000C000000}"/>
    <cellStyle name="Hyperlink 3" xfId="9" xr:uid="{00000000-0005-0000-0000-00000D000000}"/>
    <cellStyle name="Moeda 2" xfId="6" xr:uid="{00000000-0005-0000-0000-00000E000000}"/>
    <cellStyle name="Normal" xfId="0" builtinId="0"/>
    <cellStyle name="Normal - Style1" xfId="10" xr:uid="{00000000-0005-0000-0000-000010000000}"/>
    <cellStyle name="Normal - Style2" xfId="11" xr:uid="{00000000-0005-0000-0000-000011000000}"/>
    <cellStyle name="Normal - Style3" xfId="12" xr:uid="{00000000-0005-0000-0000-000012000000}"/>
    <cellStyle name="Normal - Style4" xfId="13" xr:uid="{00000000-0005-0000-0000-000013000000}"/>
    <cellStyle name="Normal - Style5" xfId="14" xr:uid="{00000000-0005-0000-0000-000014000000}"/>
    <cellStyle name="Normal - Style6" xfId="15" xr:uid="{00000000-0005-0000-0000-000015000000}"/>
    <cellStyle name="Normal - Style7" xfId="16" xr:uid="{00000000-0005-0000-0000-000016000000}"/>
    <cellStyle name="Normal - Style8" xfId="17" xr:uid="{00000000-0005-0000-0000-000017000000}"/>
    <cellStyle name="Normal 10" xfId="18" xr:uid="{00000000-0005-0000-0000-000018000000}"/>
    <cellStyle name="Normal 10 2" xfId="119" xr:uid="{00000000-0005-0000-0000-000019000000}"/>
    <cellStyle name="Normal 10 3" xfId="271" xr:uid="{00000000-0005-0000-0000-00001A000000}"/>
    <cellStyle name="Normal 10 3 2" xfId="276" xr:uid="{00000000-0005-0000-0000-00001B000000}"/>
    <cellStyle name="Normal 100" xfId="128" xr:uid="{00000000-0005-0000-0000-00001C000000}"/>
    <cellStyle name="Normal 101" xfId="129" xr:uid="{00000000-0005-0000-0000-00001D000000}"/>
    <cellStyle name="Normal 102" xfId="130" xr:uid="{00000000-0005-0000-0000-00001E000000}"/>
    <cellStyle name="Normal 103" xfId="131" xr:uid="{00000000-0005-0000-0000-00001F000000}"/>
    <cellStyle name="Normal 104" xfId="132" xr:uid="{00000000-0005-0000-0000-000020000000}"/>
    <cellStyle name="Normal 104 2" xfId="118" xr:uid="{00000000-0005-0000-0000-000021000000}"/>
    <cellStyle name="Normal 105" xfId="133" xr:uid="{00000000-0005-0000-0000-000022000000}"/>
    <cellStyle name="Normal 106" xfId="134" xr:uid="{00000000-0005-0000-0000-000023000000}"/>
    <cellStyle name="Normal 107" xfId="135" xr:uid="{00000000-0005-0000-0000-000024000000}"/>
    <cellStyle name="Normal 108" xfId="136" xr:uid="{00000000-0005-0000-0000-000025000000}"/>
    <cellStyle name="Normal 109" xfId="137" xr:uid="{00000000-0005-0000-0000-000026000000}"/>
    <cellStyle name="Normal 11" xfId="19" xr:uid="{00000000-0005-0000-0000-000027000000}"/>
    <cellStyle name="Normal 11 2" xfId="138" xr:uid="{00000000-0005-0000-0000-000028000000}"/>
    <cellStyle name="Normal 110" xfId="139" xr:uid="{00000000-0005-0000-0000-000029000000}"/>
    <cellStyle name="Normal 111" xfId="235" xr:uid="{00000000-0005-0000-0000-00002A000000}"/>
    <cellStyle name="Normal 112" xfId="236" xr:uid="{00000000-0005-0000-0000-00002B000000}"/>
    <cellStyle name="Normal 113" xfId="237" xr:uid="{00000000-0005-0000-0000-00002C000000}"/>
    <cellStyle name="Normal 114" xfId="238" xr:uid="{00000000-0005-0000-0000-00002D000000}"/>
    <cellStyle name="Normal 115" xfId="239" xr:uid="{00000000-0005-0000-0000-00002E000000}"/>
    <cellStyle name="Normal 116" xfId="240" xr:uid="{00000000-0005-0000-0000-00002F000000}"/>
    <cellStyle name="Normal 117" xfId="241" xr:uid="{00000000-0005-0000-0000-000030000000}"/>
    <cellStyle name="Normal 118" xfId="242" xr:uid="{00000000-0005-0000-0000-000031000000}"/>
    <cellStyle name="Normal 119" xfId="243" xr:uid="{00000000-0005-0000-0000-000032000000}"/>
    <cellStyle name="Normal 12" xfId="20" xr:uid="{00000000-0005-0000-0000-000033000000}"/>
    <cellStyle name="Normal 12 2" xfId="140" xr:uid="{00000000-0005-0000-0000-000034000000}"/>
    <cellStyle name="Normal 120" xfId="244" xr:uid="{00000000-0005-0000-0000-000035000000}"/>
    <cellStyle name="Normal 121" xfId="245" xr:uid="{00000000-0005-0000-0000-000036000000}"/>
    <cellStyle name="Normal 122" xfId="246" xr:uid="{00000000-0005-0000-0000-000037000000}"/>
    <cellStyle name="Normal 123" xfId="247" xr:uid="{00000000-0005-0000-0000-000038000000}"/>
    <cellStyle name="Normal 124" xfId="248" xr:uid="{00000000-0005-0000-0000-000039000000}"/>
    <cellStyle name="Normal 125" xfId="249" xr:uid="{00000000-0005-0000-0000-00003A000000}"/>
    <cellStyle name="Normal 126" xfId="250" xr:uid="{00000000-0005-0000-0000-00003B000000}"/>
    <cellStyle name="Normal 127" xfId="251" xr:uid="{00000000-0005-0000-0000-00003C000000}"/>
    <cellStyle name="Normal 128" xfId="252" xr:uid="{00000000-0005-0000-0000-00003D000000}"/>
    <cellStyle name="Normal 129" xfId="253" xr:uid="{00000000-0005-0000-0000-00003E000000}"/>
    <cellStyle name="Normal 13" xfId="21" xr:uid="{00000000-0005-0000-0000-00003F000000}"/>
    <cellStyle name="Normal 13 2" xfId="141" xr:uid="{00000000-0005-0000-0000-000040000000}"/>
    <cellStyle name="Normal 130" xfId="254" xr:uid="{00000000-0005-0000-0000-000041000000}"/>
    <cellStyle name="Normal 131" xfId="255" xr:uid="{00000000-0005-0000-0000-000042000000}"/>
    <cellStyle name="Normal 132" xfId="256" xr:uid="{00000000-0005-0000-0000-000043000000}"/>
    <cellStyle name="Normal 133" xfId="257" xr:uid="{00000000-0005-0000-0000-000044000000}"/>
    <cellStyle name="Normal 134" xfId="258" xr:uid="{00000000-0005-0000-0000-000045000000}"/>
    <cellStyle name="Normal 135" xfId="259" xr:uid="{00000000-0005-0000-0000-000046000000}"/>
    <cellStyle name="Normal 136" xfId="260" xr:uid="{00000000-0005-0000-0000-000047000000}"/>
    <cellStyle name="Normal 137" xfId="261" xr:uid="{00000000-0005-0000-0000-000048000000}"/>
    <cellStyle name="Normal 138" xfId="262" xr:uid="{00000000-0005-0000-0000-000049000000}"/>
    <cellStyle name="Normal 139" xfId="263" xr:uid="{00000000-0005-0000-0000-00004A000000}"/>
    <cellStyle name="Normal 14" xfId="22" xr:uid="{00000000-0005-0000-0000-00004B000000}"/>
    <cellStyle name="Normal 14 2" xfId="142" xr:uid="{00000000-0005-0000-0000-00004C000000}"/>
    <cellStyle name="Normal 140" xfId="264" xr:uid="{00000000-0005-0000-0000-00004D000000}"/>
    <cellStyle name="Normal 141" xfId="265" xr:uid="{00000000-0005-0000-0000-00004E000000}"/>
    <cellStyle name="Normal 142" xfId="266" xr:uid="{00000000-0005-0000-0000-00004F000000}"/>
    <cellStyle name="Normal 143" xfId="267" xr:uid="{00000000-0005-0000-0000-000050000000}"/>
    <cellStyle name="Normal 144" xfId="268" xr:uid="{00000000-0005-0000-0000-000051000000}"/>
    <cellStyle name="Normal 145" xfId="269" xr:uid="{00000000-0005-0000-0000-000052000000}"/>
    <cellStyle name="Normal 15" xfId="23" xr:uid="{00000000-0005-0000-0000-000053000000}"/>
    <cellStyle name="Normal 15 2" xfId="143" xr:uid="{00000000-0005-0000-0000-000054000000}"/>
    <cellStyle name="Normal 16" xfId="24" xr:uid="{00000000-0005-0000-0000-000055000000}"/>
    <cellStyle name="Normal 16 2" xfId="144" xr:uid="{00000000-0005-0000-0000-000056000000}"/>
    <cellStyle name="Normal 17" xfId="25" xr:uid="{00000000-0005-0000-0000-000057000000}"/>
    <cellStyle name="Normal 17 2" xfId="145" xr:uid="{00000000-0005-0000-0000-000058000000}"/>
    <cellStyle name="Normal 18" xfId="26" xr:uid="{00000000-0005-0000-0000-000059000000}"/>
    <cellStyle name="Normal 18 2" xfId="146" xr:uid="{00000000-0005-0000-0000-00005A000000}"/>
    <cellStyle name="Normal 19" xfId="27" xr:uid="{00000000-0005-0000-0000-00005B000000}"/>
    <cellStyle name="Normal 19 2" xfId="147" xr:uid="{00000000-0005-0000-0000-00005C000000}"/>
    <cellStyle name="Normal 2" xfId="28" xr:uid="{00000000-0005-0000-0000-00005D000000}"/>
    <cellStyle name="Normal 2 2" xfId="148" xr:uid="{00000000-0005-0000-0000-00005E000000}"/>
    <cellStyle name="Normal 2 2 2" xfId="29" xr:uid="{00000000-0005-0000-0000-00005F000000}"/>
    <cellStyle name="Normal 2 2 2 2" xfId="149" xr:uid="{00000000-0005-0000-0000-000060000000}"/>
    <cellStyle name="Normal 2 3" xfId="272" xr:uid="{00000000-0005-0000-0000-000061000000}"/>
    <cellStyle name="Normal 2 3 2" xfId="277" xr:uid="{00000000-0005-0000-0000-000062000000}"/>
    <cellStyle name="Normal 20" xfId="30" xr:uid="{00000000-0005-0000-0000-000063000000}"/>
    <cellStyle name="Normal 20 2" xfId="150" xr:uid="{00000000-0005-0000-0000-000064000000}"/>
    <cellStyle name="Normal 21" xfId="31" xr:uid="{00000000-0005-0000-0000-000065000000}"/>
    <cellStyle name="Normal 21 2" xfId="151" xr:uid="{00000000-0005-0000-0000-000066000000}"/>
    <cellStyle name="Normal 22" xfId="32" xr:uid="{00000000-0005-0000-0000-000067000000}"/>
    <cellStyle name="Normal 22 2" xfId="152" xr:uid="{00000000-0005-0000-0000-000068000000}"/>
    <cellStyle name="Normal 23" xfId="33" xr:uid="{00000000-0005-0000-0000-000069000000}"/>
    <cellStyle name="Normal 23 2" xfId="153" xr:uid="{00000000-0005-0000-0000-00006A000000}"/>
    <cellStyle name="Normal 24" xfId="34" xr:uid="{00000000-0005-0000-0000-00006B000000}"/>
    <cellStyle name="Normal 24 2" xfId="154" xr:uid="{00000000-0005-0000-0000-00006C000000}"/>
    <cellStyle name="Normal 25" xfId="35" xr:uid="{00000000-0005-0000-0000-00006D000000}"/>
    <cellStyle name="Normal 25 2" xfId="155" xr:uid="{00000000-0005-0000-0000-00006E000000}"/>
    <cellStyle name="Normal 26" xfId="36" xr:uid="{00000000-0005-0000-0000-00006F000000}"/>
    <cellStyle name="Normal 26 2" xfId="156" xr:uid="{00000000-0005-0000-0000-000070000000}"/>
    <cellStyle name="Normal 27" xfId="37" xr:uid="{00000000-0005-0000-0000-000071000000}"/>
    <cellStyle name="Normal 27 2" xfId="157" xr:uid="{00000000-0005-0000-0000-000072000000}"/>
    <cellStyle name="Normal 28" xfId="38" xr:uid="{00000000-0005-0000-0000-000073000000}"/>
    <cellStyle name="Normal 28 2" xfId="158" xr:uid="{00000000-0005-0000-0000-000074000000}"/>
    <cellStyle name="Normal 29" xfId="39" xr:uid="{00000000-0005-0000-0000-000075000000}"/>
    <cellStyle name="Normal 29 2" xfId="159" xr:uid="{00000000-0005-0000-0000-000076000000}"/>
    <cellStyle name="Normal 3" xfId="40" xr:uid="{00000000-0005-0000-0000-000077000000}"/>
    <cellStyle name="Normal 3 2" xfId="41" xr:uid="{00000000-0005-0000-0000-000078000000}"/>
    <cellStyle name="Normal 3 2 2" xfId="160" xr:uid="{00000000-0005-0000-0000-000079000000}"/>
    <cellStyle name="Normal 3 3" xfId="161" xr:uid="{00000000-0005-0000-0000-00007A000000}"/>
    <cellStyle name="Normal 3 4" xfId="162" xr:uid="{00000000-0005-0000-0000-00007B000000}"/>
    <cellStyle name="Normal 30" xfId="42" xr:uid="{00000000-0005-0000-0000-00007C000000}"/>
    <cellStyle name="Normal 30 2" xfId="163" xr:uid="{00000000-0005-0000-0000-00007D000000}"/>
    <cellStyle name="Normal 31" xfId="43" xr:uid="{00000000-0005-0000-0000-00007E000000}"/>
    <cellStyle name="Normal 31 2" xfId="164" xr:uid="{00000000-0005-0000-0000-00007F000000}"/>
    <cellStyle name="Normal 32" xfId="44" xr:uid="{00000000-0005-0000-0000-000080000000}"/>
    <cellStyle name="Normal 32 2" xfId="165" xr:uid="{00000000-0005-0000-0000-000081000000}"/>
    <cellStyle name="Normal 33" xfId="45" xr:uid="{00000000-0005-0000-0000-000082000000}"/>
    <cellStyle name="Normal 33 2" xfId="166" xr:uid="{00000000-0005-0000-0000-000083000000}"/>
    <cellStyle name="Normal 34" xfId="46" xr:uid="{00000000-0005-0000-0000-000084000000}"/>
    <cellStyle name="Normal 34 2" xfId="167" xr:uid="{00000000-0005-0000-0000-000085000000}"/>
    <cellStyle name="Normal 35" xfId="47" xr:uid="{00000000-0005-0000-0000-000086000000}"/>
    <cellStyle name="Normal 35 2" xfId="168" xr:uid="{00000000-0005-0000-0000-000087000000}"/>
    <cellStyle name="Normal 36" xfId="48" xr:uid="{00000000-0005-0000-0000-000088000000}"/>
    <cellStyle name="Normal 36 2" xfId="169" xr:uid="{00000000-0005-0000-0000-000089000000}"/>
    <cellStyle name="Normal 37" xfId="49" xr:uid="{00000000-0005-0000-0000-00008A000000}"/>
    <cellStyle name="Normal 37 2" xfId="125" xr:uid="{00000000-0005-0000-0000-00008B000000}"/>
    <cellStyle name="Normal 38" xfId="50" xr:uid="{00000000-0005-0000-0000-00008C000000}"/>
    <cellStyle name="Normal 38 2" xfId="121" xr:uid="{00000000-0005-0000-0000-00008D000000}"/>
    <cellStyle name="Normal 39" xfId="51" xr:uid="{00000000-0005-0000-0000-00008E000000}"/>
    <cellStyle name="Normal 39 2" xfId="170" xr:uid="{00000000-0005-0000-0000-00008F000000}"/>
    <cellStyle name="Normal 4" xfId="52" xr:uid="{00000000-0005-0000-0000-000090000000}"/>
    <cellStyle name="Normal 4 2" xfId="273" xr:uid="{00000000-0005-0000-0000-000091000000}"/>
    <cellStyle name="Normal 4 2 2" xfId="278" xr:uid="{00000000-0005-0000-0000-000092000000}"/>
    <cellStyle name="Normal 40" xfId="53" xr:uid="{00000000-0005-0000-0000-000093000000}"/>
    <cellStyle name="Normal 40 2" xfId="171" xr:uid="{00000000-0005-0000-0000-000094000000}"/>
    <cellStyle name="Normal 41" xfId="54" xr:uid="{00000000-0005-0000-0000-000095000000}"/>
    <cellStyle name="Normal 41 2" xfId="172" xr:uid="{00000000-0005-0000-0000-000096000000}"/>
    <cellStyle name="Normal 42" xfId="55" xr:uid="{00000000-0005-0000-0000-000097000000}"/>
    <cellStyle name="Normal 42 2" xfId="173" xr:uid="{00000000-0005-0000-0000-000098000000}"/>
    <cellStyle name="Normal 43" xfId="56" xr:uid="{00000000-0005-0000-0000-000099000000}"/>
    <cellStyle name="Normal 43 2" xfId="174" xr:uid="{00000000-0005-0000-0000-00009A000000}"/>
    <cellStyle name="Normal 44" xfId="57" xr:uid="{00000000-0005-0000-0000-00009B000000}"/>
    <cellStyle name="Normal 44 2" xfId="175" xr:uid="{00000000-0005-0000-0000-00009C000000}"/>
    <cellStyle name="Normal 45" xfId="58" xr:uid="{00000000-0005-0000-0000-00009D000000}"/>
    <cellStyle name="Normal 45 2" xfId="176" xr:uid="{00000000-0005-0000-0000-00009E000000}"/>
    <cellStyle name="Normal 46" xfId="59" xr:uid="{00000000-0005-0000-0000-00009F000000}"/>
    <cellStyle name="Normal 46 2" xfId="120" xr:uid="{00000000-0005-0000-0000-0000A0000000}"/>
    <cellStyle name="Normal 47" xfId="60" xr:uid="{00000000-0005-0000-0000-0000A1000000}"/>
    <cellStyle name="Normal 47 2" xfId="177" xr:uid="{00000000-0005-0000-0000-0000A2000000}"/>
    <cellStyle name="Normal 48" xfId="61" xr:uid="{00000000-0005-0000-0000-0000A3000000}"/>
    <cellStyle name="Normal 48 2" xfId="178" xr:uid="{00000000-0005-0000-0000-0000A4000000}"/>
    <cellStyle name="Normal 49" xfId="62" xr:uid="{00000000-0005-0000-0000-0000A5000000}"/>
    <cellStyle name="Normal 49 2" xfId="179" xr:uid="{00000000-0005-0000-0000-0000A6000000}"/>
    <cellStyle name="Normal 5" xfId="63" xr:uid="{00000000-0005-0000-0000-0000A7000000}"/>
    <cellStyle name="Normal 5 2" xfId="180" xr:uid="{00000000-0005-0000-0000-0000A8000000}"/>
    <cellStyle name="Normal 50" xfId="64" xr:uid="{00000000-0005-0000-0000-0000A9000000}"/>
    <cellStyle name="Normal 50 2" xfId="181" xr:uid="{00000000-0005-0000-0000-0000AA000000}"/>
    <cellStyle name="Normal 51" xfId="65" xr:uid="{00000000-0005-0000-0000-0000AB000000}"/>
    <cellStyle name="Normal 51 2" xfId="182" xr:uid="{00000000-0005-0000-0000-0000AC000000}"/>
    <cellStyle name="Normal 52" xfId="66" xr:uid="{00000000-0005-0000-0000-0000AD000000}"/>
    <cellStyle name="Normal 52 2" xfId="183" xr:uid="{00000000-0005-0000-0000-0000AE000000}"/>
    <cellStyle name="Normal 53" xfId="67" xr:uid="{00000000-0005-0000-0000-0000AF000000}"/>
    <cellStyle name="Normal 53 2" xfId="184" xr:uid="{00000000-0005-0000-0000-0000B0000000}"/>
    <cellStyle name="Normal 54" xfId="68" xr:uid="{00000000-0005-0000-0000-0000B1000000}"/>
    <cellStyle name="Normal 54 2" xfId="185" xr:uid="{00000000-0005-0000-0000-0000B2000000}"/>
    <cellStyle name="Normal 55" xfId="69" xr:uid="{00000000-0005-0000-0000-0000B3000000}"/>
    <cellStyle name="Normal 55 2" xfId="186" xr:uid="{00000000-0005-0000-0000-0000B4000000}"/>
    <cellStyle name="Normal 56" xfId="70" xr:uid="{00000000-0005-0000-0000-0000B5000000}"/>
    <cellStyle name="Normal 56 2" xfId="187" xr:uid="{00000000-0005-0000-0000-0000B6000000}"/>
    <cellStyle name="Normal 57" xfId="71" xr:uid="{00000000-0005-0000-0000-0000B7000000}"/>
    <cellStyle name="Normal 57 2" xfId="188" xr:uid="{00000000-0005-0000-0000-0000B8000000}"/>
    <cellStyle name="Normal 58" xfId="72" xr:uid="{00000000-0005-0000-0000-0000B9000000}"/>
    <cellStyle name="Normal 58 2" xfId="189" xr:uid="{00000000-0005-0000-0000-0000BA000000}"/>
    <cellStyle name="Normal 59" xfId="73" xr:uid="{00000000-0005-0000-0000-0000BB000000}"/>
    <cellStyle name="Normal 59 2" xfId="190" xr:uid="{00000000-0005-0000-0000-0000BC000000}"/>
    <cellStyle name="Normal 6" xfId="74" xr:uid="{00000000-0005-0000-0000-0000BD000000}"/>
    <cellStyle name="Normal 6 2" xfId="191" xr:uid="{00000000-0005-0000-0000-0000BE000000}"/>
    <cellStyle name="Normal 6 3" xfId="192" xr:uid="{00000000-0005-0000-0000-0000BF000000}"/>
    <cellStyle name="Normal 60" xfId="75" xr:uid="{00000000-0005-0000-0000-0000C0000000}"/>
    <cellStyle name="Normal 60 2" xfId="193" xr:uid="{00000000-0005-0000-0000-0000C1000000}"/>
    <cellStyle name="Normal 61" xfId="76" xr:uid="{00000000-0005-0000-0000-0000C2000000}"/>
    <cellStyle name="Normal 61 2" xfId="194" xr:uid="{00000000-0005-0000-0000-0000C3000000}"/>
    <cellStyle name="Normal 62" xfId="77" xr:uid="{00000000-0005-0000-0000-0000C4000000}"/>
    <cellStyle name="Normal 62 2" xfId="195" xr:uid="{00000000-0005-0000-0000-0000C5000000}"/>
    <cellStyle name="Normal 63" xfId="78" xr:uid="{00000000-0005-0000-0000-0000C6000000}"/>
    <cellStyle name="Normal 63 2" xfId="196" xr:uid="{00000000-0005-0000-0000-0000C7000000}"/>
    <cellStyle name="Normal 64" xfId="79" xr:uid="{00000000-0005-0000-0000-0000C8000000}"/>
    <cellStyle name="Normal 64 2" xfId="197" xr:uid="{00000000-0005-0000-0000-0000C9000000}"/>
    <cellStyle name="Normal 65" xfId="80" xr:uid="{00000000-0005-0000-0000-0000CA000000}"/>
    <cellStyle name="Normal 65 2" xfId="198" xr:uid="{00000000-0005-0000-0000-0000CB000000}"/>
    <cellStyle name="Normal 66" xfId="81" xr:uid="{00000000-0005-0000-0000-0000CC000000}"/>
    <cellStyle name="Normal 66 2" xfId="199" xr:uid="{00000000-0005-0000-0000-0000CD000000}"/>
    <cellStyle name="Normal 67" xfId="82" xr:uid="{00000000-0005-0000-0000-0000CE000000}"/>
    <cellStyle name="Normal 67 2" xfId="200" xr:uid="{00000000-0005-0000-0000-0000CF000000}"/>
    <cellStyle name="Normal 68" xfId="83" xr:uid="{00000000-0005-0000-0000-0000D0000000}"/>
    <cellStyle name="Normal 68 2" xfId="201" xr:uid="{00000000-0005-0000-0000-0000D1000000}"/>
    <cellStyle name="Normal 69" xfId="84" xr:uid="{00000000-0005-0000-0000-0000D2000000}"/>
    <cellStyle name="Normal 69 2" xfId="202" xr:uid="{00000000-0005-0000-0000-0000D3000000}"/>
    <cellStyle name="Normal 7" xfId="85" xr:uid="{00000000-0005-0000-0000-0000D4000000}"/>
    <cellStyle name="Normal 7 2" xfId="203" xr:uid="{00000000-0005-0000-0000-0000D5000000}"/>
    <cellStyle name="Normal 70" xfId="86" xr:uid="{00000000-0005-0000-0000-0000D6000000}"/>
    <cellStyle name="Normal 70 2" xfId="204" xr:uid="{00000000-0005-0000-0000-0000D7000000}"/>
    <cellStyle name="Normal 71" xfId="87" xr:uid="{00000000-0005-0000-0000-0000D8000000}"/>
    <cellStyle name="Normal 71 2" xfId="205" xr:uid="{00000000-0005-0000-0000-0000D9000000}"/>
    <cellStyle name="Normal 72" xfId="88" xr:uid="{00000000-0005-0000-0000-0000DA000000}"/>
    <cellStyle name="Normal 72 2" xfId="206" xr:uid="{00000000-0005-0000-0000-0000DB000000}"/>
    <cellStyle name="Normal 73" xfId="89" xr:uid="{00000000-0005-0000-0000-0000DC000000}"/>
    <cellStyle name="Normal 73 2" xfId="207" xr:uid="{00000000-0005-0000-0000-0000DD000000}"/>
    <cellStyle name="Normal 74" xfId="90" xr:uid="{00000000-0005-0000-0000-0000DE000000}"/>
    <cellStyle name="Normal 74 2" xfId="208" xr:uid="{00000000-0005-0000-0000-0000DF000000}"/>
    <cellStyle name="Normal 75" xfId="91" xr:uid="{00000000-0005-0000-0000-0000E0000000}"/>
    <cellStyle name="Normal 75 2" xfId="209" xr:uid="{00000000-0005-0000-0000-0000E1000000}"/>
    <cellStyle name="Normal 76" xfId="92" xr:uid="{00000000-0005-0000-0000-0000E2000000}"/>
    <cellStyle name="Normal 76 2" xfId="210" xr:uid="{00000000-0005-0000-0000-0000E3000000}"/>
    <cellStyle name="Normal 77" xfId="93" xr:uid="{00000000-0005-0000-0000-0000E4000000}"/>
    <cellStyle name="Normal 77 2" xfId="211" xr:uid="{00000000-0005-0000-0000-0000E5000000}"/>
    <cellStyle name="Normal 78" xfId="94" xr:uid="{00000000-0005-0000-0000-0000E6000000}"/>
    <cellStyle name="Normal 78 2" xfId="212" xr:uid="{00000000-0005-0000-0000-0000E7000000}"/>
    <cellStyle name="Normal 79" xfId="95" xr:uid="{00000000-0005-0000-0000-0000E8000000}"/>
    <cellStyle name="Normal 79 2" xfId="213" xr:uid="{00000000-0005-0000-0000-0000E9000000}"/>
    <cellStyle name="Normal 8" xfId="96" xr:uid="{00000000-0005-0000-0000-0000EA000000}"/>
    <cellStyle name="Normal 8 2" xfId="214" xr:uid="{00000000-0005-0000-0000-0000EB000000}"/>
    <cellStyle name="Normal 80" xfId="97" xr:uid="{00000000-0005-0000-0000-0000EC000000}"/>
    <cellStyle name="Normal 80 2" xfId="215" xr:uid="{00000000-0005-0000-0000-0000ED000000}"/>
    <cellStyle name="Normal 81" xfId="98" xr:uid="{00000000-0005-0000-0000-0000EE000000}"/>
    <cellStyle name="Normal 81 2" xfId="216" xr:uid="{00000000-0005-0000-0000-0000EF000000}"/>
    <cellStyle name="Normal 82" xfId="99" xr:uid="{00000000-0005-0000-0000-0000F0000000}"/>
    <cellStyle name="Normal 82 2" xfId="217" xr:uid="{00000000-0005-0000-0000-0000F1000000}"/>
    <cellStyle name="Normal 83" xfId="100" xr:uid="{00000000-0005-0000-0000-0000F2000000}"/>
    <cellStyle name="Normal 83 2" xfId="218" xr:uid="{00000000-0005-0000-0000-0000F3000000}"/>
    <cellStyle name="Normal 84" xfId="101" xr:uid="{00000000-0005-0000-0000-0000F4000000}"/>
    <cellStyle name="Normal 84 2" xfId="219" xr:uid="{00000000-0005-0000-0000-0000F5000000}"/>
    <cellStyle name="Normal 85" xfId="102" xr:uid="{00000000-0005-0000-0000-0000F6000000}"/>
    <cellStyle name="Normal 85 2" xfId="220" xr:uid="{00000000-0005-0000-0000-0000F7000000}"/>
    <cellStyle name="Normal 86" xfId="103" xr:uid="{00000000-0005-0000-0000-0000F8000000}"/>
    <cellStyle name="Normal 86 2" xfId="221" xr:uid="{00000000-0005-0000-0000-0000F9000000}"/>
    <cellStyle name="Normal 87" xfId="104" xr:uid="{00000000-0005-0000-0000-0000FA000000}"/>
    <cellStyle name="Normal 87 2" xfId="222" xr:uid="{00000000-0005-0000-0000-0000FB000000}"/>
    <cellStyle name="Normal 88" xfId="105" xr:uid="{00000000-0005-0000-0000-0000FC000000}"/>
    <cellStyle name="Normal 88 2" xfId="223" xr:uid="{00000000-0005-0000-0000-0000FD000000}"/>
    <cellStyle name="Normal 89" xfId="1" xr:uid="{00000000-0005-0000-0000-0000FE000000}"/>
    <cellStyle name="Normal 89 2" xfId="224" xr:uid="{00000000-0005-0000-0000-0000FF000000}"/>
    <cellStyle name="Normal 9" xfId="106" xr:uid="{00000000-0005-0000-0000-000000010000}"/>
    <cellStyle name="Normal 9 2" xfId="225" xr:uid="{00000000-0005-0000-0000-000001010000}"/>
    <cellStyle name="Normal 90" xfId="111" xr:uid="{00000000-0005-0000-0000-000002010000}"/>
    <cellStyle name="Normal 90 2" xfId="226" xr:uid="{00000000-0005-0000-0000-000003010000}"/>
    <cellStyle name="Normal 91" xfId="113" xr:uid="{00000000-0005-0000-0000-000004010000}"/>
    <cellStyle name="Normal 92" xfId="114" xr:uid="{00000000-0005-0000-0000-000005010000}"/>
    <cellStyle name="Normal 93" xfId="112" xr:uid="{00000000-0005-0000-0000-000006010000}"/>
    <cellStyle name="Normal 94" xfId="115" xr:uid="{00000000-0005-0000-0000-000007010000}"/>
    <cellStyle name="Normal 95" xfId="116" xr:uid="{00000000-0005-0000-0000-000008010000}"/>
    <cellStyle name="Normal 96" xfId="117" xr:uid="{00000000-0005-0000-0000-000009010000}"/>
    <cellStyle name="Normal 97" xfId="227" xr:uid="{00000000-0005-0000-0000-00000A010000}"/>
    <cellStyle name="Normal 98" xfId="228" xr:uid="{00000000-0005-0000-0000-00000B010000}"/>
    <cellStyle name="Normal 99" xfId="229" xr:uid="{00000000-0005-0000-0000-00000C010000}"/>
    <cellStyle name="NUMLINHA" xfId="107" xr:uid="{00000000-0005-0000-0000-00000D010000}"/>
    <cellStyle name="Percent 2" xfId="230" xr:uid="{00000000-0005-0000-0000-00000E010000}"/>
    <cellStyle name="Percent 2 2" xfId="231" xr:uid="{00000000-0005-0000-0000-00000F010000}"/>
    <cellStyle name="Percent 3" xfId="232" xr:uid="{00000000-0005-0000-0000-000010010000}"/>
    <cellStyle name="Percent 4" xfId="233" xr:uid="{00000000-0005-0000-0000-000011010000}"/>
    <cellStyle name="Percentagem 2" xfId="108" xr:uid="{00000000-0005-0000-0000-000012010000}"/>
    <cellStyle name="Percentagem 3" xfId="270" xr:uid="{00000000-0005-0000-0000-000013010000}"/>
    <cellStyle name="QDTITULO" xfId="109" xr:uid="{00000000-0005-0000-0000-000014010000}"/>
    <cellStyle name="TITCOLUNA" xfId="110" xr:uid="{00000000-0005-0000-0000-000015010000}"/>
    <cellStyle name="Vírgula" xfId="275" builtinId="3"/>
    <cellStyle name="Vírgula 2" xfId="274" xr:uid="{00000000-0005-0000-0000-000017010000}"/>
    <cellStyle name="Vírgula 2 2" xfId="279" xr:uid="{00000000-0005-0000-0000-00001801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autoTitleDeleted val="0"/>
    <c:view3D>
      <c:rotX val="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3033698411834288E-2"/>
          <c:y val="3.5806230742896267E-2"/>
          <c:w val="0.93696630158816574"/>
          <c:h val="0.814458539041411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'1.2.1. a 1.2.3.'!$A$25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1.2.3.'!$B$25:$Q$25</c:f>
              <c:numCache>
                <c:formatCode>0</c:formatCode>
                <c:ptCount val="16"/>
                <c:pt idx="0">
                  <c:v>12</c:v>
                </c:pt>
                <c:pt idx="1">
                  <c:v>13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7</c:v>
                </c:pt>
                <c:pt idx="10">
                  <c:v>11</c:v>
                </c:pt>
                <c:pt idx="11">
                  <c:v>12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EE-461A-AD2E-7F355041313C}"/>
            </c:ext>
          </c:extLst>
        </c:ser>
        <c:ser>
          <c:idx val="1"/>
          <c:order val="1"/>
          <c:tx>
            <c:strRef>
              <c:f>'1.2.1. a 1.2.3.'!$A$26</c:f>
              <c:strCache>
                <c:ptCount val="1"/>
                <c:pt idx="0">
                  <c:v>Fev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1.2.3.'!$B$26:$Q$26</c:f>
              <c:numCache>
                <c:formatCode>0</c:formatCode>
                <c:ptCount val="16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11</c:v>
                </c:pt>
                <c:pt idx="4">
                  <c:v>9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8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EE-461A-AD2E-7F355041313C}"/>
            </c:ext>
          </c:extLst>
        </c:ser>
        <c:ser>
          <c:idx val="2"/>
          <c:order val="2"/>
          <c:tx>
            <c:strRef>
              <c:f>'1.2.1. a 1.2.3.'!$A$27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1.2.3.'!$B$27:$Q$27</c:f>
              <c:numCache>
                <c:formatCode>0</c:formatCode>
                <c:ptCount val="16"/>
                <c:pt idx="0">
                  <c:v>12</c:v>
                </c:pt>
                <c:pt idx="1">
                  <c:v>14</c:v>
                </c:pt>
                <c:pt idx="2">
                  <c:v>13</c:v>
                </c:pt>
                <c:pt idx="3">
                  <c:v>13</c:v>
                </c:pt>
                <c:pt idx="4">
                  <c:v>11</c:v>
                </c:pt>
                <c:pt idx="5">
                  <c:v>10</c:v>
                </c:pt>
                <c:pt idx="6">
                  <c:v>11</c:v>
                </c:pt>
                <c:pt idx="7">
                  <c:v>9</c:v>
                </c:pt>
                <c:pt idx="8">
                  <c:v>9</c:v>
                </c:pt>
                <c:pt idx="9">
                  <c:v>10</c:v>
                </c:pt>
                <c:pt idx="10">
                  <c:v>15</c:v>
                </c:pt>
                <c:pt idx="11">
                  <c:v>17</c:v>
                </c:pt>
                <c:pt idx="12">
                  <c:v>17</c:v>
                </c:pt>
                <c:pt idx="13">
                  <c:v>19</c:v>
                </c:pt>
                <c:pt idx="14">
                  <c:v>17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EE-461A-AD2E-7F355041313C}"/>
            </c:ext>
          </c:extLst>
        </c:ser>
        <c:ser>
          <c:idx val="3"/>
          <c:order val="3"/>
          <c:tx>
            <c:strRef>
              <c:f>'1.2.1. a 1.2.3.'!$A$28</c:f>
              <c:strCache>
                <c:ptCount val="1"/>
                <c:pt idx="0">
                  <c:v>Abr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1.2.3.'!$B$28:$Q$28</c:f>
              <c:numCache>
                <c:formatCode>0</c:formatCode>
                <c:ptCount val="16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10</c:v>
                </c:pt>
                <c:pt idx="8">
                  <c:v>18</c:v>
                </c:pt>
                <c:pt idx="9">
                  <c:v>10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18</c:v>
                </c:pt>
                <c:pt idx="14">
                  <c:v>19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EE-461A-AD2E-7F355041313C}"/>
            </c:ext>
          </c:extLst>
        </c:ser>
        <c:ser>
          <c:idx val="4"/>
          <c:order val="4"/>
          <c:tx>
            <c:strRef>
              <c:f>'1.2.1. a 1.2.3.'!$A$29</c:f>
              <c:strCache>
                <c:ptCount val="1"/>
                <c:pt idx="0">
                  <c:v>Mai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1.2.3.'!$B$29:$Q$29</c:f>
              <c:numCache>
                <c:formatCode>0</c:formatCode>
                <c:ptCount val="16"/>
                <c:pt idx="0">
                  <c:v>16</c:v>
                </c:pt>
                <c:pt idx="1">
                  <c:v>16</c:v>
                </c:pt>
                <c:pt idx="2">
                  <c:v>14</c:v>
                </c:pt>
                <c:pt idx="3">
                  <c:v>14</c:v>
                </c:pt>
                <c:pt idx="4">
                  <c:v>11</c:v>
                </c:pt>
                <c:pt idx="5">
                  <c:v>10</c:v>
                </c:pt>
                <c:pt idx="6">
                  <c:v>14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19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22</c:v>
                </c:pt>
                <c:pt idx="1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EE-461A-AD2E-7F355041313C}"/>
            </c:ext>
          </c:extLst>
        </c:ser>
        <c:ser>
          <c:idx val="5"/>
          <c:order val="5"/>
          <c:tx>
            <c:strRef>
              <c:f>'1.2.1. a 1.2.3.'!$A$30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1.2.3.'!$B$30:$Q$30</c:f>
              <c:numCache>
                <c:formatCode>0</c:formatCode>
                <c:ptCount val="16"/>
                <c:pt idx="0">
                  <c:v>27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16</c:v>
                </c:pt>
                <c:pt idx="5">
                  <c:v>18</c:v>
                </c:pt>
                <c:pt idx="6">
                  <c:v>15</c:v>
                </c:pt>
                <c:pt idx="7">
                  <c:v>15</c:v>
                </c:pt>
                <c:pt idx="8">
                  <c:v>10</c:v>
                </c:pt>
                <c:pt idx="9">
                  <c:v>16</c:v>
                </c:pt>
                <c:pt idx="10">
                  <c:v>23</c:v>
                </c:pt>
                <c:pt idx="11">
                  <c:v>28</c:v>
                </c:pt>
                <c:pt idx="12">
                  <c:v>25</c:v>
                </c:pt>
                <c:pt idx="13">
                  <c:v>29</c:v>
                </c:pt>
                <c:pt idx="14">
                  <c:v>23</c:v>
                </c:pt>
                <c:pt idx="1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EE-461A-AD2E-7F355041313C}"/>
            </c:ext>
          </c:extLst>
        </c:ser>
        <c:ser>
          <c:idx val="6"/>
          <c:order val="6"/>
          <c:tx>
            <c:strRef>
              <c:f>'1.2.1. a 1.2.3.'!$A$31</c:f>
              <c:strCache>
                <c:ptCount val="1"/>
                <c:pt idx="0">
                  <c:v>Jul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1.2.3.'!$B$31:$Q$31</c:f>
              <c:numCache>
                <c:formatCode>0</c:formatCode>
                <c:ptCount val="16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25</c:v>
                </c:pt>
                <c:pt idx="5">
                  <c:v>24</c:v>
                </c:pt>
                <c:pt idx="6">
                  <c:v>21</c:v>
                </c:pt>
                <c:pt idx="7">
                  <c:v>21</c:v>
                </c:pt>
                <c:pt idx="8">
                  <c:v>18</c:v>
                </c:pt>
                <c:pt idx="9">
                  <c:v>18</c:v>
                </c:pt>
                <c:pt idx="10">
                  <c:v>30</c:v>
                </c:pt>
                <c:pt idx="11">
                  <c:v>29</c:v>
                </c:pt>
                <c:pt idx="12">
                  <c:v>28</c:v>
                </c:pt>
                <c:pt idx="13">
                  <c:v>32</c:v>
                </c:pt>
                <c:pt idx="14">
                  <c:v>28</c:v>
                </c:pt>
                <c:pt idx="1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EE-461A-AD2E-7F355041313C}"/>
            </c:ext>
          </c:extLst>
        </c:ser>
        <c:ser>
          <c:idx val="7"/>
          <c:order val="7"/>
          <c:tx>
            <c:strRef>
              <c:f>'1.2.1. a 1.2.3.'!$A$32</c:f>
              <c:strCache>
                <c:ptCount val="1"/>
                <c:pt idx="0">
                  <c:v>Ago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1.2.3.'!$B$32:$Q$32</c:f>
              <c:numCache>
                <c:formatCode>0</c:formatCode>
                <c:ptCount val="16"/>
                <c:pt idx="0">
                  <c:v>34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23</c:v>
                </c:pt>
                <c:pt idx="5">
                  <c:v>20</c:v>
                </c:pt>
                <c:pt idx="6">
                  <c:v>19</c:v>
                </c:pt>
                <c:pt idx="7">
                  <c:v>16</c:v>
                </c:pt>
                <c:pt idx="8">
                  <c:v>14</c:v>
                </c:pt>
                <c:pt idx="9">
                  <c:v>13</c:v>
                </c:pt>
                <c:pt idx="10">
                  <c:v>26</c:v>
                </c:pt>
                <c:pt idx="11">
                  <c:v>23</c:v>
                </c:pt>
                <c:pt idx="12">
                  <c:v>25</c:v>
                </c:pt>
                <c:pt idx="13">
                  <c:v>27</c:v>
                </c:pt>
                <c:pt idx="14">
                  <c:v>25</c:v>
                </c:pt>
                <c:pt idx="1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EE-461A-AD2E-7F355041313C}"/>
            </c:ext>
          </c:extLst>
        </c:ser>
        <c:ser>
          <c:idx val="8"/>
          <c:order val="8"/>
          <c:tx>
            <c:strRef>
              <c:f>'1.2.1. a 1.2.3.'!$A$33</c:f>
              <c:strCache>
                <c:ptCount val="1"/>
                <c:pt idx="0">
                  <c:v>Set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1.2.3.'!$B$33:$Q$33</c:f>
              <c:numCache>
                <c:formatCode>0</c:formatCode>
                <c:ptCount val="16"/>
                <c:pt idx="0">
                  <c:v>19</c:v>
                </c:pt>
                <c:pt idx="1">
                  <c:v>18</c:v>
                </c:pt>
                <c:pt idx="2">
                  <c:v>17</c:v>
                </c:pt>
                <c:pt idx="3">
                  <c:v>17</c:v>
                </c:pt>
                <c:pt idx="4">
                  <c:v>13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10</c:v>
                </c:pt>
                <c:pt idx="9">
                  <c:v>11</c:v>
                </c:pt>
                <c:pt idx="10">
                  <c:v>21</c:v>
                </c:pt>
                <c:pt idx="11">
                  <c:v>23</c:v>
                </c:pt>
                <c:pt idx="12">
                  <c:v>20</c:v>
                </c:pt>
                <c:pt idx="13">
                  <c:v>21</c:v>
                </c:pt>
                <c:pt idx="14">
                  <c:v>21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EE-461A-AD2E-7F355041313C}"/>
            </c:ext>
          </c:extLst>
        </c:ser>
        <c:ser>
          <c:idx val="9"/>
          <c:order val="9"/>
          <c:tx>
            <c:strRef>
              <c:f>'1.2.1. a 1.2.3.'!$A$34</c:f>
              <c:strCache>
                <c:ptCount val="1"/>
                <c:pt idx="0">
                  <c:v>Out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1.2.3.'!$B$34:$Q$34</c:f>
              <c:numCache>
                <c:formatCode>0</c:formatCode>
                <c:ptCount val="16"/>
                <c:pt idx="0">
                  <c:v>15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10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11</c:v>
                </c:pt>
                <c:pt idx="10">
                  <c:v>16</c:v>
                </c:pt>
                <c:pt idx="11">
                  <c:v>18</c:v>
                </c:pt>
                <c:pt idx="12">
                  <c:v>19</c:v>
                </c:pt>
                <c:pt idx="13">
                  <c:v>18</c:v>
                </c:pt>
                <c:pt idx="14">
                  <c:v>16</c:v>
                </c:pt>
                <c:pt idx="1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EE-461A-AD2E-7F355041313C}"/>
            </c:ext>
          </c:extLst>
        </c:ser>
        <c:ser>
          <c:idx val="10"/>
          <c:order val="10"/>
          <c:tx>
            <c:strRef>
              <c:f>'1.2.1. a 1.2.3.'!$A$35</c:f>
              <c:strCache>
                <c:ptCount val="1"/>
                <c:pt idx="0">
                  <c:v>Nov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1.2.3.'!$B$35:$Q$35</c:f>
              <c:numCache>
                <c:formatCode>0</c:formatCode>
                <c:ptCount val="16"/>
                <c:pt idx="0">
                  <c:v>12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7</c:v>
                </c:pt>
                <c:pt idx="8">
                  <c:v>7</c:v>
                </c:pt>
                <c:pt idx="9">
                  <c:v>9</c:v>
                </c:pt>
                <c:pt idx="10">
                  <c:v>15</c:v>
                </c:pt>
                <c:pt idx="11">
                  <c:v>16</c:v>
                </c:pt>
                <c:pt idx="12">
                  <c:v>16</c:v>
                </c:pt>
                <c:pt idx="13">
                  <c:v>17</c:v>
                </c:pt>
                <c:pt idx="14">
                  <c:v>15</c:v>
                </c:pt>
                <c:pt idx="1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6EE-461A-AD2E-7F355041313C}"/>
            </c:ext>
          </c:extLst>
        </c:ser>
        <c:ser>
          <c:idx val="11"/>
          <c:order val="11"/>
          <c:tx>
            <c:strRef>
              <c:f>'1.2.1. a 1.2.3.'!$A$36</c:f>
              <c:strCache>
                <c:ptCount val="1"/>
                <c:pt idx="0">
                  <c:v>Dez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'1.2.1. a 1.2.3.'!$B$24:$Q$24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'1.2.1. a 1.2.3.'!$B$36:$Q$36</c:f>
              <c:numCache>
                <c:formatCode>0</c:formatCode>
                <c:ptCount val="16"/>
                <c:pt idx="0">
                  <c:v>13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10</c:v>
                </c:pt>
                <c:pt idx="5">
                  <c:v>0</c:v>
                </c:pt>
                <c:pt idx="6">
                  <c:v>9</c:v>
                </c:pt>
                <c:pt idx="7">
                  <c:v>7</c:v>
                </c:pt>
                <c:pt idx="8">
                  <c:v>7</c:v>
                </c:pt>
                <c:pt idx="9">
                  <c:v>8</c:v>
                </c:pt>
                <c:pt idx="10">
                  <c:v>13</c:v>
                </c:pt>
                <c:pt idx="11">
                  <c:v>13</c:v>
                </c:pt>
                <c:pt idx="12">
                  <c:v>14</c:v>
                </c:pt>
                <c:pt idx="13">
                  <c:v>14</c:v>
                </c:pt>
                <c:pt idx="14">
                  <c:v>12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6EE-461A-AD2E-7F35504131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6621312"/>
        <c:axId val="96622848"/>
        <c:axId val="0"/>
      </c:bar3DChart>
      <c:catAx>
        <c:axId val="9662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6622848"/>
        <c:crosses val="autoZero"/>
        <c:auto val="1"/>
        <c:lblAlgn val="ctr"/>
        <c:lblOffset val="100"/>
        <c:noMultiLvlLbl val="0"/>
      </c:catAx>
      <c:valAx>
        <c:axId val="96622848"/>
        <c:scaling>
          <c:orientation val="minMax"/>
          <c:max val="26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Milhares de Passageiros </a:t>
                </a:r>
              </a:p>
            </c:rich>
          </c:tx>
          <c:layout>
            <c:manualLayout>
              <c:xMode val="edge"/>
              <c:yMode val="edge"/>
              <c:x val="5.5065150754460774E-3"/>
              <c:y val="0.3353666001959965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96621312"/>
        <c:crosses val="autoZero"/>
        <c:crossBetween val="between"/>
        <c:majorUnit val="65"/>
      </c:valAx>
    </c:plotArea>
    <c:legend>
      <c:legendPos val="b"/>
      <c:layout>
        <c:manualLayout>
          <c:xMode val="edge"/>
          <c:yMode val="edge"/>
          <c:x val="4.3707138744677645E-2"/>
          <c:y val="0.92302904854477563"/>
          <c:w val="0.95029785324603122"/>
          <c:h val="5.5656564243856732E-2"/>
        </c:manualLayout>
      </c:layout>
      <c:overlay val="0"/>
    </c:legend>
    <c:plotVisOnly val="1"/>
    <c:dispBlanksAs val="gap"/>
    <c:showDLblsOverMax val="0"/>
  </c:chart>
  <c:spPr>
    <a:noFill/>
  </c:spPr>
  <c:txPr>
    <a:bodyPr/>
    <a:lstStyle/>
    <a:p>
      <a:pPr>
        <a:defRPr sz="800">
          <a:solidFill>
            <a:schemeClr val="accent1">
              <a:lumMod val="50000"/>
            </a:schemeClr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'1.3.2.'!$B$9:$U$10</c:f>
              <c:multiLvlStrCache>
                <c:ptCount val="20"/>
                <c:lvl>
                  <c:pt idx="0">
                    <c:v>Rio Guadiana</c:v>
                  </c:pt>
                  <c:pt idx="1">
                    <c:v>Rio Minho</c:v>
                  </c:pt>
                  <c:pt idx="2">
                    <c:v>Rio Guadiana</c:v>
                  </c:pt>
                  <c:pt idx="3">
                    <c:v>Rio Minho</c:v>
                  </c:pt>
                  <c:pt idx="4">
                    <c:v>Rio Guadiana</c:v>
                  </c:pt>
                  <c:pt idx="5">
                    <c:v>Rio Minho</c:v>
                  </c:pt>
                  <c:pt idx="6">
                    <c:v>Rio Guadiana</c:v>
                  </c:pt>
                  <c:pt idx="7">
                    <c:v>Rio Minho</c:v>
                  </c:pt>
                  <c:pt idx="8">
                    <c:v>Rio Guadiana</c:v>
                  </c:pt>
                  <c:pt idx="9">
                    <c:v>Rio Minho</c:v>
                  </c:pt>
                  <c:pt idx="10">
                    <c:v>Rio Guadiana</c:v>
                  </c:pt>
                  <c:pt idx="11">
                    <c:v>Rio Minho</c:v>
                  </c:pt>
                  <c:pt idx="12">
                    <c:v>Rio Guadiana</c:v>
                  </c:pt>
                  <c:pt idx="13">
                    <c:v>Rio Minho</c:v>
                  </c:pt>
                  <c:pt idx="14">
                    <c:v>Rio Guadiana</c:v>
                  </c:pt>
                  <c:pt idx="15">
                    <c:v>Rio Minho</c:v>
                  </c:pt>
                  <c:pt idx="16">
                    <c:v>Rio Guadiana</c:v>
                  </c:pt>
                  <c:pt idx="17">
                    <c:v>Rio Minho</c:v>
                  </c:pt>
                  <c:pt idx="18">
                    <c:v>Rio Guadiana</c:v>
                  </c:pt>
                  <c:pt idx="19">
                    <c:v>Rio Minho</c:v>
                  </c:pt>
                </c:lvl>
                <c:lvl>
                  <c:pt idx="0">
                    <c:v>2010</c:v>
                  </c:pt>
                  <c:pt idx="2">
                    <c:v>2011</c:v>
                  </c:pt>
                  <c:pt idx="4">
                    <c:v>2012</c:v>
                  </c:pt>
                  <c:pt idx="6">
                    <c:v>2013</c:v>
                  </c:pt>
                  <c:pt idx="8">
                    <c:v>2014</c:v>
                  </c:pt>
                  <c:pt idx="10">
                    <c:v>2015</c:v>
                  </c:pt>
                  <c:pt idx="12">
                    <c:v>2016</c:v>
                  </c:pt>
                  <c:pt idx="14">
                    <c:v>2017</c:v>
                  </c:pt>
                  <c:pt idx="16">
                    <c:v>2018</c:v>
                  </c:pt>
                  <c:pt idx="18">
                    <c:v>2019</c:v>
                  </c:pt>
                </c:lvl>
              </c:multiLvlStrCache>
            </c:multiLvlStrRef>
          </c:cat>
          <c:val>
            <c:numRef>
              <c:f>'1.3.2.'!$B$23:$U$23</c:f>
              <c:numCache>
                <c:formatCode>#\ ###\ ##0</c:formatCode>
                <c:ptCount val="20"/>
                <c:pt idx="0">
                  <c:v>134303</c:v>
                </c:pt>
                <c:pt idx="1">
                  <c:v>109759</c:v>
                </c:pt>
                <c:pt idx="2">
                  <c:v>127852</c:v>
                </c:pt>
                <c:pt idx="3">
                  <c:v>83723</c:v>
                </c:pt>
                <c:pt idx="4">
                  <c:v>125435</c:v>
                </c:pt>
                <c:pt idx="5">
                  <c:v>75471</c:v>
                </c:pt>
                <c:pt idx="6">
                  <c:v>117265</c:v>
                </c:pt>
                <c:pt idx="7">
                  <c:v>51400</c:v>
                </c:pt>
                <c:pt idx="8">
                  <c:v>120448</c:v>
                </c:pt>
                <c:pt idx="9">
                  <c:v>2547</c:v>
                </c:pt>
                <c:pt idx="10">
                  <c:v>125474</c:v>
                </c:pt>
                <c:pt idx="11">
                  <c:v>93224</c:v>
                </c:pt>
                <c:pt idx="12">
                  <c:v>129416</c:v>
                </c:pt>
                <c:pt idx="13">
                  <c:v>95354</c:v>
                </c:pt>
                <c:pt idx="14">
                  <c:v>140529</c:v>
                </c:pt>
                <c:pt idx="15">
                  <c:v>125445</c:v>
                </c:pt>
                <c:pt idx="16">
                  <c:v>129952</c:v>
                </c:pt>
                <c:pt idx="17">
                  <c:v>89780</c:v>
                </c:pt>
                <c:pt idx="18">
                  <c:v>143623</c:v>
                </c:pt>
                <c:pt idx="19">
                  <c:v>75605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3-479F-B8F2-701EDCF97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030912"/>
        <c:axId val="101032704"/>
        <c:axId val="0"/>
      </c:bar3DChart>
      <c:catAx>
        <c:axId val="101030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1032704"/>
        <c:crosses val="autoZero"/>
        <c:auto val="1"/>
        <c:lblAlgn val="ctr"/>
        <c:lblOffset val="100"/>
        <c:noMultiLvlLbl val="0"/>
      </c:catAx>
      <c:valAx>
        <c:axId val="101032704"/>
        <c:scaling>
          <c:orientation val="minMax"/>
        </c:scaling>
        <c:delete val="0"/>
        <c:axPos val="l"/>
        <c:majorGridlines/>
        <c:numFmt formatCode="#\ ###\ ##0" sourceLinked="1"/>
        <c:majorTickMark val="out"/>
        <c:minorTickMark val="none"/>
        <c:tickLblPos val="nextTo"/>
        <c:crossAx val="101030912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tx1">
          <a:lumMod val="50000"/>
          <a:lumOff val="50000"/>
        </a:schemeClr>
      </a:solidFill>
    </a:ln>
  </c:spPr>
  <c:txPr>
    <a:bodyPr/>
    <a:lstStyle/>
    <a:p>
      <a:pPr>
        <a:defRPr sz="800">
          <a:solidFill>
            <a:schemeClr val="accent1">
              <a:lumMod val="50000"/>
            </a:schemeClr>
          </a:solidFill>
          <a:latin typeface="Verdana" panose="020B0604030504040204" pitchFamily="34" charset="0"/>
          <a:ea typeface="Verdan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1.4.3.'!$B$11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1.4.3.'!$B$12:$B$20</c:f>
              <c:numCache>
                <c:formatCode>0.0</c:formatCode>
                <c:ptCount val="9"/>
                <c:pt idx="0">
                  <c:v>241.7</c:v>
                </c:pt>
                <c:pt idx="1">
                  <c:v>220.9</c:v>
                </c:pt>
                <c:pt idx="2">
                  <c:v>245.8</c:v>
                </c:pt>
                <c:pt idx="3">
                  <c:v>297.70000000000005</c:v>
                </c:pt>
                <c:pt idx="4">
                  <c:v>243.39999999999998</c:v>
                </c:pt>
                <c:pt idx="5">
                  <c:v>305.5</c:v>
                </c:pt>
                <c:pt idx="6">
                  <c:v>352.7</c:v>
                </c:pt>
                <c:pt idx="7">
                  <c:v>374</c:v>
                </c:pt>
                <c:pt idx="8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5-4435-BD37-95C537B08516}"/>
            </c:ext>
          </c:extLst>
        </c:ser>
        <c:ser>
          <c:idx val="1"/>
          <c:order val="1"/>
          <c:tx>
            <c:strRef>
              <c:f>'1.4.1. a 1.4.3.'!$C$11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1.4.3.'!$C$12:$C$20</c:f>
              <c:numCache>
                <c:formatCode>0.0</c:formatCode>
                <c:ptCount val="9"/>
                <c:pt idx="0">
                  <c:v>123.69999999999999</c:v>
                </c:pt>
                <c:pt idx="1">
                  <c:v>155.89999999999998</c:v>
                </c:pt>
                <c:pt idx="2">
                  <c:v>193.89999999999998</c:v>
                </c:pt>
                <c:pt idx="3">
                  <c:v>203.2</c:v>
                </c:pt>
                <c:pt idx="4">
                  <c:v>210.70000000000002</c:v>
                </c:pt>
                <c:pt idx="5">
                  <c:v>215.2</c:v>
                </c:pt>
                <c:pt idx="6">
                  <c:v>166.3</c:v>
                </c:pt>
                <c:pt idx="7">
                  <c:v>151.1</c:v>
                </c:pt>
                <c:pt idx="8">
                  <c:v>169.3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5-4435-BD37-95C537B08516}"/>
            </c:ext>
          </c:extLst>
        </c:ser>
        <c:ser>
          <c:idx val="2"/>
          <c:order val="2"/>
          <c:tx>
            <c:strRef>
              <c:f>'1.4.1. a 1.4.3.'!$D$11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1.4.3.'!$D$12:$D$20</c:f>
              <c:numCache>
                <c:formatCode>0.0</c:formatCode>
                <c:ptCount val="9"/>
                <c:pt idx="0">
                  <c:v>70.099999999999994</c:v>
                </c:pt>
                <c:pt idx="1">
                  <c:v>40.099999999999994</c:v>
                </c:pt>
                <c:pt idx="2">
                  <c:v>37.299999999999997</c:v>
                </c:pt>
                <c:pt idx="3">
                  <c:v>25.1</c:v>
                </c:pt>
                <c:pt idx="4">
                  <c:v>31.8</c:v>
                </c:pt>
                <c:pt idx="5">
                  <c:v>31.1</c:v>
                </c:pt>
                <c:pt idx="6">
                  <c:v>27.700000000000003</c:v>
                </c:pt>
                <c:pt idx="7">
                  <c:v>30.2</c:v>
                </c:pt>
                <c:pt idx="8">
                  <c:v>48.2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5-4435-BD37-95C537B08516}"/>
            </c:ext>
          </c:extLst>
        </c:ser>
        <c:ser>
          <c:idx val="3"/>
          <c:order val="3"/>
          <c:tx>
            <c:strRef>
              <c:f>'1.4.1. a 1.4.3.'!$E$11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1.4.3.'!$E$12:$E$20</c:f>
              <c:numCache>
                <c:formatCode>0.0</c:formatCode>
                <c:ptCount val="9"/>
                <c:pt idx="0">
                  <c:v>31.3</c:v>
                </c:pt>
                <c:pt idx="1">
                  <c:v>15.899999999999999</c:v>
                </c:pt>
                <c:pt idx="2">
                  <c:v>10</c:v>
                </c:pt>
                <c:pt idx="3">
                  <c:v>5.7</c:v>
                </c:pt>
                <c:pt idx="4">
                  <c:v>3.6</c:v>
                </c:pt>
                <c:pt idx="5">
                  <c:v>4.3</c:v>
                </c:pt>
                <c:pt idx="6">
                  <c:v>7.8000000000000007</c:v>
                </c:pt>
                <c:pt idx="7">
                  <c:v>4.5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15-4435-BD37-95C537B08516}"/>
            </c:ext>
          </c:extLst>
        </c:ser>
        <c:ser>
          <c:idx val="4"/>
          <c:order val="4"/>
          <c:tx>
            <c:strRef>
              <c:f>'1.4.1. a 1.4.3.'!$F$11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1.4.3.'!$F$12:$F$20</c:f>
              <c:numCache>
                <c:formatCode>0.0</c:formatCode>
                <c:ptCount val="9"/>
                <c:pt idx="0">
                  <c:v>28.7</c:v>
                </c:pt>
                <c:pt idx="1">
                  <c:v>21</c:v>
                </c:pt>
                <c:pt idx="2">
                  <c:v>19.899999999999999</c:v>
                </c:pt>
                <c:pt idx="3">
                  <c:v>15.399999999999999</c:v>
                </c:pt>
                <c:pt idx="4">
                  <c:v>11.7</c:v>
                </c:pt>
                <c:pt idx="5">
                  <c:v>10.8</c:v>
                </c:pt>
                <c:pt idx="6">
                  <c:v>11.2</c:v>
                </c:pt>
                <c:pt idx="7">
                  <c:v>11.2</c:v>
                </c:pt>
                <c:pt idx="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15-4435-BD37-95C537B08516}"/>
            </c:ext>
          </c:extLst>
        </c:ser>
        <c:ser>
          <c:idx val="5"/>
          <c:order val="5"/>
          <c:tx>
            <c:strRef>
              <c:f>'1.4.1. a 1.4.3.'!$G$11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1.4.3.'!$A$12:$A$20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1.4.3.'!$G$12:$G$20</c:f>
              <c:numCache>
                <c:formatCode>0.0</c:formatCode>
                <c:ptCount val="9"/>
                <c:pt idx="0">
                  <c:v>14.4</c:v>
                </c:pt>
                <c:pt idx="1">
                  <c:v>12.1</c:v>
                </c:pt>
                <c:pt idx="2">
                  <c:v>14.399999999999999</c:v>
                </c:pt>
                <c:pt idx="3">
                  <c:v>11.8</c:v>
                </c:pt>
                <c:pt idx="4">
                  <c:v>13.200000000000001</c:v>
                </c:pt>
                <c:pt idx="5">
                  <c:v>33.299999999999997</c:v>
                </c:pt>
                <c:pt idx="6">
                  <c:v>31.3</c:v>
                </c:pt>
                <c:pt idx="7">
                  <c:v>43</c:v>
                </c:pt>
                <c:pt idx="8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C15-4435-BD37-95C537B08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1237888"/>
        <c:axId val="101239424"/>
        <c:axId val="0"/>
      </c:bar3DChart>
      <c:catAx>
        <c:axId val="101237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1239424"/>
        <c:crosses val="autoZero"/>
        <c:auto val="1"/>
        <c:lblAlgn val="ctr"/>
        <c:lblOffset val="100"/>
        <c:noMultiLvlLbl val="0"/>
      </c:catAx>
      <c:valAx>
        <c:axId val="10123942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12378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97468888944094"/>
          <c:y val="0.2"/>
          <c:w val="0.13662638581849196"/>
          <c:h val="0.5966671041119859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  <a:latin typeface="Verdana" panose="020B0604030504040204" pitchFamily="34" charset="0"/>
          <a:ea typeface="Verdan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1.4.3.'!$B$42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1.4.3.'!$B$43:$B$51</c:f>
              <c:numCache>
                <c:formatCode>0.0</c:formatCode>
                <c:ptCount val="9"/>
                <c:pt idx="0">
                  <c:v>112.3</c:v>
                </c:pt>
                <c:pt idx="1">
                  <c:v>90.6</c:v>
                </c:pt>
                <c:pt idx="2">
                  <c:v>143.1</c:v>
                </c:pt>
                <c:pt idx="3">
                  <c:v>128.30000000000001</c:v>
                </c:pt>
                <c:pt idx="4">
                  <c:v>130.6</c:v>
                </c:pt>
                <c:pt idx="5">
                  <c:v>157.6</c:v>
                </c:pt>
                <c:pt idx="6">
                  <c:v>174.2</c:v>
                </c:pt>
                <c:pt idx="7">
                  <c:v>171.3</c:v>
                </c:pt>
                <c:pt idx="8">
                  <c:v>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FE-480C-8F8D-333D33DDB03A}"/>
            </c:ext>
          </c:extLst>
        </c:ser>
        <c:ser>
          <c:idx val="1"/>
          <c:order val="1"/>
          <c:tx>
            <c:strRef>
              <c:f>'1.4.1. a 1.4.3.'!$C$42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1.4.3.'!$C$43:$C$51</c:f>
              <c:numCache>
                <c:formatCode>0.0</c:formatCode>
                <c:ptCount val="9"/>
                <c:pt idx="0">
                  <c:v>95.8</c:v>
                </c:pt>
                <c:pt idx="1">
                  <c:v>123.6</c:v>
                </c:pt>
                <c:pt idx="2">
                  <c:v>163.69999999999999</c:v>
                </c:pt>
                <c:pt idx="3">
                  <c:v>183.1</c:v>
                </c:pt>
                <c:pt idx="4">
                  <c:v>185.4</c:v>
                </c:pt>
                <c:pt idx="5">
                  <c:v>183.7</c:v>
                </c:pt>
                <c:pt idx="6">
                  <c:v>142.5</c:v>
                </c:pt>
                <c:pt idx="7">
                  <c:v>110.2</c:v>
                </c:pt>
                <c:pt idx="8">
                  <c:v>136.30000000000001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FE-480C-8F8D-333D33DDB03A}"/>
            </c:ext>
          </c:extLst>
        </c:ser>
        <c:ser>
          <c:idx val="2"/>
          <c:order val="2"/>
          <c:tx>
            <c:strRef>
              <c:f>'1.4.1. a 1.4.3.'!$D$42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1.4.3.'!$D$43:$D$51</c:f>
              <c:numCache>
                <c:formatCode>0.0</c:formatCode>
                <c:ptCount val="9"/>
                <c:pt idx="0">
                  <c:v>62.9</c:v>
                </c:pt>
                <c:pt idx="1">
                  <c:v>33.299999999999997</c:v>
                </c:pt>
                <c:pt idx="2">
                  <c:v>27.3</c:v>
                </c:pt>
                <c:pt idx="3">
                  <c:v>16</c:v>
                </c:pt>
                <c:pt idx="4">
                  <c:v>23</c:v>
                </c:pt>
                <c:pt idx="5">
                  <c:v>22.2</c:v>
                </c:pt>
                <c:pt idx="6">
                  <c:v>17.600000000000001</c:v>
                </c:pt>
                <c:pt idx="7">
                  <c:v>16.5</c:v>
                </c:pt>
                <c:pt idx="8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FE-480C-8F8D-333D33DDB03A}"/>
            </c:ext>
          </c:extLst>
        </c:ser>
        <c:ser>
          <c:idx val="3"/>
          <c:order val="3"/>
          <c:tx>
            <c:strRef>
              <c:f>'1.4.1. a 1.4.3.'!$E$42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1.4.3.'!$E$43:$E$51</c:f>
              <c:numCache>
                <c:formatCode>0.0</c:formatCode>
                <c:ptCount val="9"/>
                <c:pt idx="0">
                  <c:v>21.6</c:v>
                </c:pt>
                <c:pt idx="1">
                  <c:v>13.6</c:v>
                </c:pt>
                <c:pt idx="2">
                  <c:v>9.4</c:v>
                </c:pt>
                <c:pt idx="3">
                  <c:v>5.3</c:v>
                </c:pt>
                <c:pt idx="4">
                  <c:v>3.4</c:v>
                </c:pt>
                <c:pt idx="5">
                  <c:v>3.9</c:v>
                </c:pt>
                <c:pt idx="6">
                  <c:v>4.2</c:v>
                </c:pt>
                <c:pt idx="7">
                  <c:v>3.4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FE-480C-8F8D-333D33DDB03A}"/>
            </c:ext>
          </c:extLst>
        </c:ser>
        <c:ser>
          <c:idx val="4"/>
          <c:order val="4"/>
          <c:tx>
            <c:strRef>
              <c:f>'1.4.1. a 1.4.3.'!$F$42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1.4.3.'!$F$43:$F$51</c:f>
              <c:numCache>
                <c:formatCode>0.0</c:formatCode>
                <c:ptCount val="9"/>
                <c:pt idx="0">
                  <c:v>25.8</c:v>
                </c:pt>
                <c:pt idx="1">
                  <c:v>18.5</c:v>
                </c:pt>
                <c:pt idx="2">
                  <c:v>17.7</c:v>
                </c:pt>
                <c:pt idx="3">
                  <c:v>15.2</c:v>
                </c:pt>
                <c:pt idx="4">
                  <c:v>11.5</c:v>
                </c:pt>
                <c:pt idx="5">
                  <c:v>10.8</c:v>
                </c:pt>
                <c:pt idx="6">
                  <c:v>11.2</c:v>
                </c:pt>
                <c:pt idx="7">
                  <c:v>11.1</c:v>
                </c:pt>
                <c:pt idx="8">
                  <c:v>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FE-480C-8F8D-333D33DDB03A}"/>
            </c:ext>
          </c:extLst>
        </c:ser>
        <c:ser>
          <c:idx val="5"/>
          <c:order val="5"/>
          <c:tx>
            <c:strRef>
              <c:f>'1.4.1. a 1.4.3.'!$G$42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1.4.3.'!$A$43:$A$51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1.4.3.'!$G$43:$G$51</c:f>
              <c:numCache>
                <c:formatCode>0.0</c:formatCode>
                <c:ptCount val="9"/>
                <c:pt idx="0">
                  <c:v>12.5</c:v>
                </c:pt>
                <c:pt idx="1">
                  <c:v>8.6999999999999993</c:v>
                </c:pt>
                <c:pt idx="2">
                  <c:v>10.7</c:v>
                </c:pt>
                <c:pt idx="3">
                  <c:v>8.6</c:v>
                </c:pt>
                <c:pt idx="4">
                  <c:v>9.8000000000000007</c:v>
                </c:pt>
                <c:pt idx="5">
                  <c:v>10</c:v>
                </c:pt>
                <c:pt idx="6">
                  <c:v>11</c:v>
                </c:pt>
                <c:pt idx="7">
                  <c:v>14.8</c:v>
                </c:pt>
                <c:pt idx="8">
                  <c:v>20.7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FE-480C-8F8D-333D33DDB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224832"/>
        <c:axId val="105234816"/>
        <c:axId val="0"/>
      </c:bar3DChart>
      <c:catAx>
        <c:axId val="105224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5234816"/>
        <c:crosses val="autoZero"/>
        <c:auto val="1"/>
        <c:lblAlgn val="ctr"/>
        <c:lblOffset val="100"/>
        <c:noMultiLvlLbl val="0"/>
      </c:catAx>
      <c:valAx>
        <c:axId val="10523481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52248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011614689896051"/>
          <c:y val="0.29262671416793362"/>
          <c:w val="0.15766197532395065"/>
          <c:h val="0.5647268731832442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  <a:latin typeface="Verdana" panose="020B0604030504040204" pitchFamily="34" charset="0"/>
          <a:ea typeface="Verdan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043963254593172E-2"/>
          <c:y val="5.1400554097404488E-2"/>
          <c:w val="0.71841042380561215"/>
          <c:h val="0.810173874893204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'1.4.1. a 1.4.3.'!$B$73</c:f>
              <c:strCache>
                <c:ptCount val="1"/>
                <c:pt idx="0">
                  <c:v>Espanha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1.4.3.'!$B$74:$B$82</c:f>
              <c:numCache>
                <c:formatCode>0.0</c:formatCode>
                <c:ptCount val="9"/>
                <c:pt idx="0">
                  <c:v>129.4</c:v>
                </c:pt>
                <c:pt idx="1">
                  <c:v>130.30000000000001</c:v>
                </c:pt>
                <c:pt idx="2">
                  <c:v>102.7</c:v>
                </c:pt>
                <c:pt idx="3">
                  <c:v>169.4</c:v>
                </c:pt>
                <c:pt idx="4">
                  <c:v>112.8</c:v>
                </c:pt>
                <c:pt idx="5">
                  <c:v>147.9</c:v>
                </c:pt>
                <c:pt idx="6">
                  <c:v>178.5</c:v>
                </c:pt>
                <c:pt idx="7">
                  <c:v>202.7</c:v>
                </c:pt>
                <c:pt idx="8">
                  <c:v>170.8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FB-407D-9330-0E9C10128EA5}"/>
            </c:ext>
          </c:extLst>
        </c:ser>
        <c:ser>
          <c:idx val="1"/>
          <c:order val="1"/>
          <c:tx>
            <c:strRef>
              <c:f>'1.4.1. a 1.4.3.'!$C$73</c:f>
              <c:strCache>
                <c:ptCount val="1"/>
                <c:pt idx="0">
                  <c:v>França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1.4.3.'!$C$74:$C$82</c:f>
              <c:numCache>
                <c:formatCode>0.0</c:formatCode>
                <c:ptCount val="9"/>
                <c:pt idx="0">
                  <c:v>27.9</c:v>
                </c:pt>
                <c:pt idx="1">
                  <c:v>32.299999999999997</c:v>
                </c:pt>
                <c:pt idx="2">
                  <c:v>30.2</c:v>
                </c:pt>
                <c:pt idx="3">
                  <c:v>20.100000000000001</c:v>
                </c:pt>
                <c:pt idx="4">
                  <c:v>25.3</c:v>
                </c:pt>
                <c:pt idx="5">
                  <c:v>31.5</c:v>
                </c:pt>
                <c:pt idx="6">
                  <c:v>23.8</c:v>
                </c:pt>
                <c:pt idx="7">
                  <c:v>40.9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FB-407D-9330-0E9C10128EA5}"/>
            </c:ext>
          </c:extLst>
        </c:ser>
        <c:ser>
          <c:idx val="2"/>
          <c:order val="2"/>
          <c:tx>
            <c:strRef>
              <c:f>'1.4.1. a 1.4.3.'!$D$73</c:f>
              <c:strCache>
                <c:ptCount val="1"/>
                <c:pt idx="0">
                  <c:v>Suíça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1.4.3.'!$D$74:$D$82</c:f>
              <c:numCache>
                <c:formatCode>0.0</c:formatCode>
                <c:ptCount val="9"/>
                <c:pt idx="0">
                  <c:v>7.2</c:v>
                </c:pt>
                <c:pt idx="1">
                  <c:v>6.8</c:v>
                </c:pt>
                <c:pt idx="2">
                  <c:v>10</c:v>
                </c:pt>
                <c:pt idx="3">
                  <c:v>9.1</c:v>
                </c:pt>
                <c:pt idx="4">
                  <c:v>8.8000000000000007</c:v>
                </c:pt>
                <c:pt idx="5">
                  <c:v>8.9</c:v>
                </c:pt>
                <c:pt idx="6">
                  <c:v>10.1</c:v>
                </c:pt>
                <c:pt idx="7">
                  <c:v>13.7</c:v>
                </c:pt>
                <c:pt idx="8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FB-407D-9330-0E9C10128EA5}"/>
            </c:ext>
          </c:extLst>
        </c:ser>
        <c:ser>
          <c:idx val="3"/>
          <c:order val="3"/>
          <c:tx>
            <c:strRef>
              <c:f>'1.4.1. a 1.4.3.'!$E$73</c:f>
              <c:strCache>
                <c:ptCount val="1"/>
                <c:pt idx="0">
                  <c:v>Alemanha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1.4.3.'!$E$74:$E$82</c:f>
              <c:numCache>
                <c:formatCode>0.0</c:formatCode>
                <c:ptCount val="9"/>
                <c:pt idx="0">
                  <c:v>9.6999999999999993</c:v>
                </c:pt>
                <c:pt idx="1">
                  <c:v>2.2999999999999998</c:v>
                </c:pt>
                <c:pt idx="2">
                  <c:v>0.6</c:v>
                </c:pt>
                <c:pt idx="3">
                  <c:v>0.4</c:v>
                </c:pt>
                <c:pt idx="4">
                  <c:v>0.2</c:v>
                </c:pt>
                <c:pt idx="5">
                  <c:v>0.4</c:v>
                </c:pt>
                <c:pt idx="6">
                  <c:v>3.6</c:v>
                </c:pt>
                <c:pt idx="7">
                  <c:v>1.1000000000000001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FB-407D-9330-0E9C10128EA5}"/>
            </c:ext>
          </c:extLst>
        </c:ser>
        <c:ser>
          <c:idx val="4"/>
          <c:order val="4"/>
          <c:tx>
            <c:strRef>
              <c:f>'1.4.1. a 1.4.3.'!$F$73</c:f>
              <c:strCache>
                <c:ptCount val="1"/>
                <c:pt idx="0">
                  <c:v>Luxemburgo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1.4.3.'!$F$74:$F$82</c:f>
              <c:numCache>
                <c:formatCode>0.0</c:formatCode>
                <c:ptCount val="9"/>
                <c:pt idx="0">
                  <c:v>2.9</c:v>
                </c:pt>
                <c:pt idx="1">
                  <c:v>2.5</c:v>
                </c:pt>
                <c:pt idx="2">
                  <c:v>2.2000000000000002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FB-407D-9330-0E9C10128EA5}"/>
            </c:ext>
          </c:extLst>
        </c:ser>
        <c:ser>
          <c:idx val="5"/>
          <c:order val="5"/>
          <c:tx>
            <c:strRef>
              <c:f>'1.4.1. a 1.4.3.'!$G$73</c:f>
              <c:strCache>
                <c:ptCount val="1"/>
                <c:pt idx="0">
                  <c:v>Outros</c:v>
                </c:pt>
              </c:strCache>
            </c:strRef>
          </c:tx>
          <c:invertIfNegative val="0"/>
          <c:cat>
            <c:numRef>
              <c:f>'1.4.1. a 1.4.3.'!$A$74:$A$82</c:f>
              <c:numCache>
                <c:formatCode>General</c:formatCod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'1.4.1. a 1.4.3.'!$G$74:$G$82</c:f>
              <c:numCache>
                <c:formatCode>0.0</c:formatCode>
                <c:ptCount val="9"/>
                <c:pt idx="0">
                  <c:v>1.9</c:v>
                </c:pt>
                <c:pt idx="1">
                  <c:v>3.4</c:v>
                </c:pt>
                <c:pt idx="2">
                  <c:v>3.7</c:v>
                </c:pt>
                <c:pt idx="3">
                  <c:v>3.2</c:v>
                </c:pt>
                <c:pt idx="4">
                  <c:v>3.4</c:v>
                </c:pt>
                <c:pt idx="5">
                  <c:v>23.3</c:v>
                </c:pt>
                <c:pt idx="6">
                  <c:v>20.3</c:v>
                </c:pt>
                <c:pt idx="7">
                  <c:v>28.2</c:v>
                </c:pt>
                <c:pt idx="8">
                  <c:v>23.6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FB-407D-9330-0E9C10128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990016"/>
        <c:axId val="105991552"/>
        <c:axId val="0"/>
      </c:bar3DChart>
      <c:catAx>
        <c:axId val="105990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5991552"/>
        <c:crosses val="autoZero"/>
        <c:auto val="1"/>
        <c:lblAlgn val="ctr"/>
        <c:lblOffset val="100"/>
        <c:noMultiLvlLbl val="0"/>
      </c:catAx>
      <c:valAx>
        <c:axId val="10599155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5990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65644549216699"/>
          <c:y val="0.11282048321672401"/>
          <c:w val="0.15854407528484521"/>
          <c:h val="0.73374607748163967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>
          <a:solidFill>
            <a:schemeClr val="accent1">
              <a:lumMod val="50000"/>
            </a:schemeClr>
          </a:solidFill>
          <a:latin typeface="Verdana" panose="020B0604030504040204" pitchFamily="34" charset="0"/>
          <a:ea typeface="Verdana" panose="020B060403050404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11</xdr:col>
      <xdr:colOff>4445</xdr:colOff>
      <xdr:row>8</xdr:row>
      <xdr:rowOff>129540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D3B9610-9422-4865-9DF7-90233F94EF5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31520"/>
          <a:ext cx="6100445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0</xdr:rowOff>
    </xdr:from>
    <xdr:to>
      <xdr:col>7</xdr:col>
      <xdr:colOff>662940</xdr:colOff>
      <xdr:row>4</xdr:row>
      <xdr:rowOff>160020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E3052C2-725A-47D5-A7E2-D4C9C00B195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0"/>
          <a:ext cx="564642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26</xdr:row>
      <xdr:rowOff>0</xdr:rowOff>
    </xdr:from>
    <xdr:to>
      <xdr:col>8</xdr:col>
      <xdr:colOff>9525</xdr:colOff>
      <xdr:row>28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6169D2D5-19D2-4031-B1AC-16F0D0F494C5}"/>
            </a:ext>
          </a:extLst>
        </xdr:cNvPr>
        <xdr:cNvSpPr>
          <a:spLocks noChangeShapeType="1"/>
        </xdr:cNvSpPr>
      </xdr:nvSpPr>
      <xdr:spPr bwMode="auto">
        <a:xfrm>
          <a:off x="0" y="7063740"/>
          <a:ext cx="1663065" cy="63246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30480</xdr:colOff>
      <xdr:row>0</xdr:row>
      <xdr:rowOff>0</xdr:rowOff>
    </xdr:from>
    <xdr:to>
      <xdr:col>8</xdr:col>
      <xdr:colOff>7620</xdr:colOff>
      <xdr:row>4</xdr:row>
      <xdr:rowOff>160020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8CC1CE2-A659-48E0-BFA1-65CC62D0281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0"/>
          <a:ext cx="572262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173859</xdr:colOff>
      <xdr:row>5</xdr:row>
      <xdr:rowOff>116577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BE06DA2-8E0B-4215-AA67-29AD4BC7C3E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723900</xdr:colOff>
      <xdr:row>6</xdr:row>
      <xdr:rowOff>448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027B5B0-7055-4DC6-AA99-00587178F41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4</xdr:col>
      <xdr:colOff>419100</xdr:colOff>
      <xdr:row>6</xdr:row>
      <xdr:rowOff>83820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6E8CE34-2EFC-446C-848B-09C5D527EAA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0"/>
          <a:ext cx="566928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4</xdr:col>
      <xdr:colOff>533400</xdr:colOff>
      <xdr:row>6</xdr:row>
      <xdr:rowOff>83820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C64410-72C0-4BAC-A93E-62CB5E9492F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0"/>
          <a:ext cx="570738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1</xdr:row>
      <xdr:rowOff>0</xdr:rowOff>
    </xdr:from>
    <xdr:to>
      <xdr:col>1</xdr:col>
      <xdr:colOff>76200</xdr:colOff>
      <xdr:row>5</xdr:row>
      <xdr:rowOff>129540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0E0C9AE-9744-43CF-A402-D33C26D77EB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18288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99060</xdr:colOff>
      <xdr:row>0</xdr:row>
      <xdr:rowOff>0</xdr:rowOff>
    </xdr:from>
    <xdr:to>
      <xdr:col>4</xdr:col>
      <xdr:colOff>960120</xdr:colOff>
      <xdr:row>4</xdr:row>
      <xdr:rowOff>129540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D01E989-D9E7-480E-AACF-4DADF0702E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518922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0</xdr:rowOff>
    </xdr:from>
    <xdr:to>
      <xdr:col>5</xdr:col>
      <xdr:colOff>345440</xdr:colOff>
      <xdr:row>4</xdr:row>
      <xdr:rowOff>149860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BF863E1-9F75-4AF0-8EF0-478FA26539F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0"/>
          <a:ext cx="570865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312695</xdr:colOff>
      <xdr:row>4</xdr:row>
      <xdr:rowOff>149860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AD94FF3-B9B3-41DA-9483-1E3A52A071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77470</xdr:rowOff>
    </xdr:from>
    <xdr:to>
      <xdr:col>14</xdr:col>
      <xdr:colOff>220980</xdr:colOff>
      <xdr:row>68</xdr:row>
      <xdr:rowOff>7620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342900</xdr:colOff>
      <xdr:row>6</xdr:row>
      <xdr:rowOff>83820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8D012780-265A-4E46-BBE6-35283BBBE12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136988</xdr:colOff>
      <xdr:row>0</xdr:row>
      <xdr:rowOff>0</xdr:rowOff>
    </xdr:from>
    <xdr:to>
      <xdr:col>7</xdr:col>
      <xdr:colOff>598897</xdr:colOff>
      <xdr:row>5</xdr:row>
      <xdr:rowOff>133307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6E7EECE-57B0-4FAA-A856-0915B312BA9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88" y="0"/>
          <a:ext cx="5616111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48</xdr:row>
      <xdr:rowOff>31750</xdr:rowOff>
    </xdr:from>
    <xdr:to>
      <xdr:col>15</xdr:col>
      <xdr:colOff>8467</xdr:colOff>
      <xdr:row>67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27</xdr:row>
      <xdr:rowOff>31750</xdr:rowOff>
    </xdr:from>
    <xdr:to>
      <xdr:col>20</xdr:col>
      <xdr:colOff>0</xdr:colOff>
      <xdr:row>29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>
          <a:off x="31750" y="349250"/>
          <a:ext cx="577850" cy="482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33868</xdr:colOff>
      <xdr:row>0</xdr:row>
      <xdr:rowOff>0</xdr:rowOff>
    </xdr:from>
    <xdr:to>
      <xdr:col>7</xdr:col>
      <xdr:colOff>596900</xdr:colOff>
      <xdr:row>4</xdr:row>
      <xdr:rowOff>149860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83CE517-985F-43F9-B3FB-B1600D294EF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68" y="0"/>
          <a:ext cx="5719232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120650</xdr:rowOff>
    </xdr:from>
    <xdr:to>
      <xdr:col>8</xdr:col>
      <xdr:colOff>0</xdr:colOff>
      <xdr:row>36</xdr:row>
      <xdr:rowOff>109220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16510</xdr:colOff>
      <xdr:row>52</xdr:row>
      <xdr:rowOff>1905</xdr:rowOff>
    </xdr:from>
    <xdr:to>
      <xdr:col>8</xdr:col>
      <xdr:colOff>15240</xdr:colOff>
      <xdr:row>67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83</xdr:row>
      <xdr:rowOff>7620</xdr:rowOff>
    </xdr:from>
    <xdr:to>
      <xdr:col>8</xdr:col>
      <xdr:colOff>7620</xdr:colOff>
      <xdr:row>97</xdr:row>
      <xdr:rowOff>152400</xdr:rowOff>
    </xdr:to>
    <xdr:graphicFrame macro="">
      <xdr:nvGraphicFramePr>
        <xdr:cNvPr id="4" name="Gráfico 6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495300</xdr:colOff>
      <xdr:row>5</xdr:row>
      <xdr:rowOff>60960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AAF3843-7992-440A-9307-26C6DE10F2A2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8610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12843-D052-4B61-853D-0E3F89912FFB}">
  <dimension ref="E12:N30"/>
  <sheetViews>
    <sheetView tabSelected="1" workbookViewId="0">
      <selection activeCell="G21" sqref="G21:G22"/>
    </sheetView>
  </sheetViews>
  <sheetFormatPr defaultRowHeight="14.4" x14ac:dyDescent="0.3"/>
  <sheetData>
    <row r="12" spans="5:11" ht="21" x14ac:dyDescent="0.4">
      <c r="F12" s="620"/>
      <c r="G12" s="620"/>
      <c r="H12" s="620"/>
      <c r="I12" s="620"/>
      <c r="J12" s="620"/>
      <c r="K12" s="620"/>
    </row>
    <row r="13" spans="5:11" ht="23.4" x14ac:dyDescent="0.45">
      <c r="E13" s="635" t="s">
        <v>220</v>
      </c>
      <c r="F13" s="635"/>
      <c r="G13" s="635"/>
      <c r="H13" s="635"/>
      <c r="I13" s="635"/>
      <c r="J13" s="620"/>
      <c r="K13" s="620"/>
    </row>
    <row r="14" spans="5:11" ht="21" x14ac:dyDescent="0.4">
      <c r="F14" s="620"/>
      <c r="G14" s="620"/>
      <c r="H14" s="620"/>
      <c r="I14" s="620"/>
      <c r="J14" s="620"/>
      <c r="K14" s="620"/>
    </row>
    <row r="15" spans="5:11" ht="23.4" x14ac:dyDescent="0.45">
      <c r="F15" s="620"/>
      <c r="G15" s="623">
        <v>2019</v>
      </c>
      <c r="H15" s="620"/>
      <c r="I15" s="620"/>
      <c r="J15" s="620"/>
      <c r="K15" s="620"/>
    </row>
    <row r="16" spans="5:11" ht="21" x14ac:dyDescent="0.4">
      <c r="F16" s="620"/>
      <c r="G16" s="620"/>
      <c r="H16" s="620"/>
      <c r="I16" s="620"/>
      <c r="J16" s="620"/>
      <c r="K16" s="620"/>
    </row>
    <row r="17" spans="6:14" ht="21" x14ac:dyDescent="0.4">
      <c r="F17" s="620"/>
      <c r="G17" s="620"/>
      <c r="H17" s="620"/>
      <c r="I17" s="620"/>
      <c r="J17" s="620"/>
      <c r="K17" s="620"/>
    </row>
    <row r="18" spans="6:14" ht="21" x14ac:dyDescent="0.4">
      <c r="F18" s="620"/>
      <c r="G18" s="620"/>
      <c r="H18" s="620"/>
      <c r="I18" s="620"/>
      <c r="J18" s="620"/>
      <c r="K18" s="620"/>
    </row>
    <row r="19" spans="6:14" ht="21" x14ac:dyDescent="0.4">
      <c r="F19" s="620"/>
      <c r="G19" s="620"/>
      <c r="H19" s="620"/>
      <c r="I19" s="620"/>
      <c r="J19" s="620"/>
      <c r="K19" s="620"/>
    </row>
    <row r="20" spans="6:14" ht="21" x14ac:dyDescent="0.4">
      <c r="F20" s="620"/>
      <c r="G20" s="620"/>
      <c r="H20" s="620"/>
      <c r="I20" s="620"/>
      <c r="J20" s="620"/>
      <c r="K20" s="620"/>
    </row>
    <row r="21" spans="6:14" ht="21" x14ac:dyDescent="0.4">
      <c r="F21" s="620"/>
      <c r="G21" s="621" t="s">
        <v>221</v>
      </c>
      <c r="H21" s="620"/>
      <c r="J21" s="621"/>
      <c r="K21" s="621"/>
    </row>
    <row r="22" spans="6:14" ht="21" x14ac:dyDescent="0.4">
      <c r="F22" s="620"/>
      <c r="G22" s="621" t="s">
        <v>222</v>
      </c>
      <c r="H22" s="620"/>
      <c r="J22" s="621"/>
      <c r="K22" s="621"/>
      <c r="L22" s="621"/>
      <c r="M22" s="621"/>
      <c r="N22" s="621"/>
    </row>
    <row r="23" spans="6:14" ht="21" x14ac:dyDescent="0.4">
      <c r="F23" s="620"/>
      <c r="G23" s="620"/>
      <c r="H23" s="620"/>
      <c r="I23" s="620"/>
      <c r="J23" s="620"/>
      <c r="K23" s="620"/>
    </row>
    <row r="24" spans="6:14" ht="21" x14ac:dyDescent="0.4">
      <c r="F24" s="620"/>
      <c r="G24" s="620"/>
      <c r="H24" s="620"/>
      <c r="I24" s="620"/>
      <c r="J24" s="620"/>
      <c r="K24" s="620"/>
    </row>
    <row r="25" spans="6:14" ht="21" x14ac:dyDescent="0.4">
      <c r="F25" s="620"/>
      <c r="G25" s="620"/>
      <c r="H25" s="620"/>
      <c r="I25" s="620"/>
      <c r="J25" s="620"/>
      <c r="K25" s="620"/>
    </row>
    <row r="26" spans="6:14" ht="21" x14ac:dyDescent="0.4">
      <c r="F26" s="620"/>
      <c r="G26" s="620"/>
      <c r="H26" s="620"/>
      <c r="I26" s="620"/>
      <c r="J26" s="620"/>
      <c r="K26" s="620"/>
    </row>
    <row r="27" spans="6:14" ht="21" x14ac:dyDescent="0.4">
      <c r="F27" s="620"/>
      <c r="G27" s="620"/>
      <c r="H27" s="620"/>
      <c r="I27" s="620"/>
      <c r="J27" s="620"/>
      <c r="K27" s="620"/>
    </row>
    <row r="28" spans="6:14" ht="21" x14ac:dyDescent="0.4">
      <c r="F28" s="620"/>
      <c r="G28" s="620"/>
      <c r="H28" s="620"/>
      <c r="I28" s="620"/>
      <c r="J28" s="620"/>
      <c r="K28" s="620"/>
    </row>
    <row r="29" spans="6:14" ht="21" x14ac:dyDescent="0.4">
      <c r="F29" s="620"/>
      <c r="G29" s="620"/>
      <c r="H29" s="620"/>
      <c r="I29" s="620"/>
      <c r="J29" s="620"/>
      <c r="K29" s="620"/>
    </row>
    <row r="30" spans="6:14" ht="21" x14ac:dyDescent="0.4">
      <c r="F30" s="620"/>
      <c r="G30" s="620"/>
      <c r="H30" s="620"/>
      <c r="I30" s="620"/>
      <c r="J30" s="620"/>
      <c r="K30" s="620"/>
    </row>
  </sheetData>
  <mergeCells count="1">
    <mergeCell ref="E13:I1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7:AC50"/>
  <sheetViews>
    <sheetView zoomScaleNormal="100" workbookViewId="0">
      <selection activeCell="J47" sqref="J47"/>
    </sheetView>
  </sheetViews>
  <sheetFormatPr defaultRowHeight="13.8" x14ac:dyDescent="0.25"/>
  <cols>
    <col min="1" max="1" width="9.5546875" style="7" customWidth="1"/>
    <col min="2" max="13" width="10.77734375" style="7" customWidth="1"/>
    <col min="14" max="14" width="11" style="7" bestFit="1" customWidth="1"/>
    <col min="15" max="15" width="11" style="7" customWidth="1"/>
    <col min="16" max="26" width="9" style="7" bestFit="1" customWidth="1"/>
    <col min="27" max="28" width="10.6640625" style="7" bestFit="1" customWidth="1"/>
    <col min="29" max="16384" width="8.88671875" style="7"/>
  </cols>
  <sheetData>
    <row r="7" spans="1:13" x14ac:dyDescent="0.25">
      <c r="A7" s="124" t="s">
        <v>155</v>
      </c>
    </row>
    <row r="9" spans="1:13" s="283" customFormat="1" ht="16.05" customHeight="1" x14ac:dyDescent="0.3">
      <c r="A9" s="680" t="s">
        <v>0</v>
      </c>
      <c r="B9" s="682" t="s">
        <v>1</v>
      </c>
      <c r="C9" s="682"/>
      <c r="D9" s="682"/>
      <c r="E9" s="682"/>
      <c r="F9" s="682"/>
      <c r="G9" s="682"/>
      <c r="H9" s="682"/>
      <c r="I9" s="682"/>
      <c r="J9" s="682"/>
      <c r="K9" s="682"/>
      <c r="L9" s="682"/>
      <c r="M9" s="683"/>
    </row>
    <row r="10" spans="1:13" s="283" customFormat="1" ht="16.05" customHeight="1" x14ac:dyDescent="0.3">
      <c r="A10" s="681"/>
      <c r="B10" s="685" t="s">
        <v>2</v>
      </c>
      <c r="C10" s="685"/>
      <c r="D10" s="685" t="s">
        <v>3</v>
      </c>
      <c r="E10" s="685"/>
      <c r="F10" s="685" t="s">
        <v>4</v>
      </c>
      <c r="G10" s="685"/>
      <c r="H10" s="685" t="s">
        <v>5</v>
      </c>
      <c r="I10" s="685"/>
      <c r="J10" s="685" t="s">
        <v>138</v>
      </c>
      <c r="K10" s="685"/>
      <c r="L10" s="685" t="s">
        <v>7</v>
      </c>
      <c r="M10" s="686"/>
    </row>
    <row r="11" spans="1:13" s="283" customFormat="1" ht="16.05" customHeight="1" x14ac:dyDescent="0.3">
      <c r="A11" s="681"/>
      <c r="B11" s="402" t="s">
        <v>6</v>
      </c>
      <c r="C11" s="351" t="s">
        <v>214</v>
      </c>
      <c r="D11" s="402" t="s">
        <v>6</v>
      </c>
      <c r="E11" s="351" t="s">
        <v>214</v>
      </c>
      <c r="F11" s="402" t="s">
        <v>6</v>
      </c>
      <c r="G11" s="351" t="s">
        <v>214</v>
      </c>
      <c r="H11" s="402" t="s">
        <v>6</v>
      </c>
      <c r="I11" s="351" t="s">
        <v>214</v>
      </c>
      <c r="J11" s="402" t="s">
        <v>6</v>
      </c>
      <c r="K11" s="351" t="s">
        <v>214</v>
      </c>
      <c r="L11" s="402" t="s">
        <v>6</v>
      </c>
      <c r="M11" s="352" t="s">
        <v>214</v>
      </c>
    </row>
    <row r="12" spans="1:13" s="283" customFormat="1" ht="19.95" customHeight="1" x14ac:dyDescent="0.3">
      <c r="A12" s="330">
        <v>2008</v>
      </c>
      <c r="B12" s="353">
        <f>D12+F12+H12+L12</f>
        <v>51566940.648999989</v>
      </c>
      <c r="C12" s="353">
        <f>E12+G12+I12+M12</f>
        <v>58747202.545999959</v>
      </c>
      <c r="D12" s="354">
        <v>14440105.770999987</v>
      </c>
      <c r="E12" s="354">
        <v>33719552.678999946</v>
      </c>
      <c r="F12" s="354">
        <v>34553067.239000008</v>
      </c>
      <c r="G12" s="354">
        <v>19050502.269000012</v>
      </c>
      <c r="H12" s="354">
        <v>38540.244000000552</v>
      </c>
      <c r="I12" s="354">
        <v>2120340.7369999997</v>
      </c>
      <c r="J12" s="355" t="s">
        <v>186</v>
      </c>
      <c r="K12" s="355" t="s">
        <v>186</v>
      </c>
      <c r="L12" s="354">
        <v>2535227.3949999986</v>
      </c>
      <c r="M12" s="356">
        <v>3856806.8609999991</v>
      </c>
    </row>
    <row r="13" spans="1:13" s="283" customFormat="1" ht="19.95" customHeight="1" x14ac:dyDescent="0.3">
      <c r="A13" s="330">
        <v>2009</v>
      </c>
      <c r="B13" s="353">
        <f t="shared" ref="B13:B16" si="0">D13+F13+H13+L13</f>
        <v>49730909.759811997</v>
      </c>
      <c r="C13" s="353">
        <f t="shared" ref="C13:C16" si="1">E13+G13+I13+M13</f>
        <v>46981903.590999991</v>
      </c>
      <c r="D13" s="354">
        <v>14354588.134146998</v>
      </c>
      <c r="E13" s="354">
        <v>29926369.146000002</v>
      </c>
      <c r="F13" s="354">
        <v>32950449.728381999</v>
      </c>
      <c r="G13" s="354">
        <v>12954213.197999999</v>
      </c>
      <c r="H13" s="354">
        <v>44069.529168000001</v>
      </c>
      <c r="I13" s="354">
        <v>1883040.8810000001</v>
      </c>
      <c r="J13" s="355" t="s">
        <v>186</v>
      </c>
      <c r="K13" s="355" t="s">
        <v>186</v>
      </c>
      <c r="L13" s="354">
        <v>2381802.368115</v>
      </c>
      <c r="M13" s="356">
        <v>2218280.3659999999</v>
      </c>
    </row>
    <row r="14" spans="1:13" s="283" customFormat="1" ht="19.95" customHeight="1" x14ac:dyDescent="0.3">
      <c r="A14" s="330">
        <v>2010</v>
      </c>
      <c r="B14" s="353">
        <f t="shared" si="0"/>
        <v>49904698.436909974</v>
      </c>
      <c r="C14" s="353">
        <f t="shared" si="1"/>
        <v>51753038.585000038</v>
      </c>
      <c r="D14" s="354">
        <v>14898273.16850898</v>
      </c>
      <c r="E14" s="354">
        <v>31596604.829000041</v>
      </c>
      <c r="F14" s="354">
        <v>32422862.091125995</v>
      </c>
      <c r="G14" s="354">
        <v>15992707.217000002</v>
      </c>
      <c r="H14" s="354">
        <v>117645.90817400016</v>
      </c>
      <c r="I14" s="354">
        <v>2072384.279999994</v>
      </c>
      <c r="J14" s="355" t="s">
        <v>186</v>
      </c>
      <c r="K14" s="355" t="s">
        <v>186</v>
      </c>
      <c r="L14" s="354">
        <v>2465917.2691009999</v>
      </c>
      <c r="M14" s="356">
        <v>2091342.2590000005</v>
      </c>
    </row>
    <row r="15" spans="1:13" s="283" customFormat="1" ht="19.95" customHeight="1" x14ac:dyDescent="0.3">
      <c r="A15" s="330">
        <v>2011</v>
      </c>
      <c r="B15" s="353">
        <f t="shared" si="0"/>
        <v>48417447.908947974</v>
      </c>
      <c r="C15" s="353">
        <f t="shared" si="1"/>
        <v>53783030.48399999</v>
      </c>
      <c r="D15" s="354">
        <v>14745182.474514976</v>
      </c>
      <c r="E15" s="354">
        <v>32258604.608999997</v>
      </c>
      <c r="F15" s="354">
        <v>31622891.833838996</v>
      </c>
      <c r="G15" s="354">
        <v>18043056.235000003</v>
      </c>
      <c r="H15" s="354">
        <v>34378.101167000081</v>
      </c>
      <c r="I15" s="354">
        <v>1886887.2399999977</v>
      </c>
      <c r="J15" s="355" t="s">
        <v>186</v>
      </c>
      <c r="K15" s="355" t="s">
        <v>186</v>
      </c>
      <c r="L15" s="354">
        <v>2014995.4994270001</v>
      </c>
      <c r="M15" s="356">
        <v>1594482.4000000004</v>
      </c>
    </row>
    <row r="16" spans="1:13" s="283" customFormat="1" ht="19.95" customHeight="1" x14ac:dyDescent="0.3">
      <c r="A16" s="330">
        <v>2012</v>
      </c>
      <c r="B16" s="353">
        <f t="shared" si="0"/>
        <v>49800324</v>
      </c>
      <c r="C16" s="353">
        <f t="shared" si="1"/>
        <v>53460331</v>
      </c>
      <c r="D16" s="354">
        <v>15184625</v>
      </c>
      <c r="E16" s="354">
        <v>32170067</v>
      </c>
      <c r="F16" s="354">
        <v>32651992</v>
      </c>
      <c r="G16" s="354">
        <v>18038256</v>
      </c>
      <c r="H16" s="354">
        <v>29391</v>
      </c>
      <c r="I16" s="354">
        <v>2005855</v>
      </c>
      <c r="J16" s="355" t="s">
        <v>186</v>
      </c>
      <c r="K16" s="355" t="s">
        <v>186</v>
      </c>
      <c r="L16" s="354">
        <v>1934316</v>
      </c>
      <c r="M16" s="356">
        <v>1246153</v>
      </c>
    </row>
    <row r="17" spans="1:29" s="283" customFormat="1" ht="19.95" customHeight="1" x14ac:dyDescent="0.3">
      <c r="A17" s="330">
        <v>2013</v>
      </c>
      <c r="B17" s="353">
        <f>D17+F17+H17+J17+L17</f>
        <v>51410269</v>
      </c>
      <c r="C17" s="353">
        <f>E17+G17+I17+K17+M17</f>
        <v>54128938</v>
      </c>
      <c r="D17" s="354">
        <v>15597592</v>
      </c>
      <c r="E17" s="354">
        <v>32642812</v>
      </c>
      <c r="F17" s="354">
        <v>33324554</v>
      </c>
      <c r="G17" s="354">
        <v>17987154</v>
      </c>
      <c r="H17" s="354">
        <v>33920</v>
      </c>
      <c r="I17" s="354">
        <v>1974262</v>
      </c>
      <c r="J17" s="354">
        <v>390229</v>
      </c>
      <c r="K17" s="354">
        <v>321874</v>
      </c>
      <c r="L17" s="354">
        <v>2063974</v>
      </c>
      <c r="M17" s="356">
        <v>1202836</v>
      </c>
    </row>
    <row r="18" spans="1:29" s="283" customFormat="1" ht="19.95" customHeight="1" x14ac:dyDescent="0.3">
      <c r="A18" s="330">
        <v>2014</v>
      </c>
      <c r="B18" s="353">
        <f>D18+F18+H18+J18+L18</f>
        <v>52740821.763999999</v>
      </c>
      <c r="C18" s="353">
        <f>E18+G18+I18+K18+M18</f>
        <v>55612194.216000013</v>
      </c>
      <c r="D18" s="354">
        <v>17555604.236999996</v>
      </c>
      <c r="E18" s="354">
        <v>34899803.255000018</v>
      </c>
      <c r="F18" s="354">
        <v>32447329.373</v>
      </c>
      <c r="G18" s="354">
        <v>17011959.565999996</v>
      </c>
      <c r="H18" s="354">
        <v>37388.224000000002</v>
      </c>
      <c r="I18" s="354">
        <v>2025253.7370000004</v>
      </c>
      <c r="J18" s="354">
        <v>438340.94599999994</v>
      </c>
      <c r="K18" s="354">
        <v>331849.22600000002</v>
      </c>
      <c r="L18" s="354">
        <v>2262158.9839999992</v>
      </c>
      <c r="M18" s="356">
        <v>1343328.4319999998</v>
      </c>
    </row>
    <row r="19" spans="1:29" s="283" customFormat="1" ht="19.95" customHeight="1" x14ac:dyDescent="0.3">
      <c r="A19" s="330">
        <v>2015</v>
      </c>
      <c r="B19" s="353">
        <f t="shared" ref="B19:B23" si="2">D19+F19+H19+J19+L19</f>
        <v>58834697</v>
      </c>
      <c r="C19" s="353">
        <f t="shared" ref="C19:C23" si="3">E19+G19+I19+K19+M19</f>
        <v>60310204</v>
      </c>
      <c r="D19" s="354">
        <v>17569553</v>
      </c>
      <c r="E19" s="354">
        <v>37323324</v>
      </c>
      <c r="F19" s="354">
        <v>36282727</v>
      </c>
      <c r="G19" s="354">
        <v>16046540</v>
      </c>
      <c r="H19" s="354">
        <v>38078</v>
      </c>
      <c r="I19" s="354">
        <v>2080097</v>
      </c>
      <c r="J19" s="354">
        <v>479553</v>
      </c>
      <c r="K19" s="354">
        <v>358184</v>
      </c>
      <c r="L19" s="354">
        <v>4464786</v>
      </c>
      <c r="M19" s="356">
        <v>4502059</v>
      </c>
    </row>
    <row r="20" spans="1:29" s="283" customFormat="1" ht="19.95" customHeight="1" x14ac:dyDescent="0.3">
      <c r="A20" s="330">
        <v>2016</v>
      </c>
      <c r="B20" s="353">
        <f t="shared" si="2"/>
        <v>59723334</v>
      </c>
      <c r="C20" s="353">
        <f t="shared" si="3"/>
        <v>61242881</v>
      </c>
      <c r="D20" s="354">
        <v>18084202</v>
      </c>
      <c r="E20" s="354">
        <v>38821523</v>
      </c>
      <c r="F20" s="354">
        <v>36218669</v>
      </c>
      <c r="G20" s="354">
        <v>14890640</v>
      </c>
      <c r="H20" s="354">
        <v>41690</v>
      </c>
      <c r="I20" s="354">
        <v>2371596</v>
      </c>
      <c r="J20" s="354">
        <v>699109</v>
      </c>
      <c r="K20" s="354">
        <v>283508</v>
      </c>
      <c r="L20" s="354">
        <v>4679664</v>
      </c>
      <c r="M20" s="356">
        <v>4875614</v>
      </c>
    </row>
    <row r="21" spans="1:29" s="283" customFormat="1" ht="19.95" customHeight="1" x14ac:dyDescent="0.3">
      <c r="A21" s="330">
        <v>2017</v>
      </c>
      <c r="B21" s="353">
        <f t="shared" si="2"/>
        <v>63646615.805999927</v>
      </c>
      <c r="C21" s="353">
        <f t="shared" si="3"/>
        <v>69489166</v>
      </c>
      <c r="D21" s="331">
        <v>19451429.945999954</v>
      </c>
      <c r="E21" s="331">
        <v>42999680</v>
      </c>
      <c r="F21" s="331">
        <v>39207509.045999974</v>
      </c>
      <c r="G21" s="331">
        <v>18154888</v>
      </c>
      <c r="H21" s="354">
        <v>54238.298999999759</v>
      </c>
      <c r="I21" s="354">
        <v>2858468</v>
      </c>
      <c r="J21" s="354">
        <v>356438.42600000004</v>
      </c>
      <c r="K21" s="354">
        <v>329809</v>
      </c>
      <c r="L21" s="331">
        <v>4577000.0889999997</v>
      </c>
      <c r="M21" s="332">
        <f>(4124433+1021888)</f>
        <v>5146321</v>
      </c>
      <c r="N21" s="357"/>
      <c r="O21" s="357"/>
    </row>
    <row r="22" spans="1:29" s="283" customFormat="1" ht="19.95" customHeight="1" x14ac:dyDescent="0.3">
      <c r="A22" s="330">
        <v>2018</v>
      </c>
      <c r="B22" s="353">
        <f t="shared" si="2"/>
        <v>62856253.319999985</v>
      </c>
      <c r="C22" s="353">
        <f t="shared" si="3"/>
        <v>75363915.189999998</v>
      </c>
      <c r="D22" s="333">
        <v>19997066.258999996</v>
      </c>
      <c r="E22" s="333">
        <v>46482349.085999995</v>
      </c>
      <c r="F22" s="333">
        <v>38260193.573999994</v>
      </c>
      <c r="G22" s="333">
        <v>20235732.750999998</v>
      </c>
      <c r="H22" s="358">
        <v>51196.925999999963</v>
      </c>
      <c r="I22" s="358">
        <v>2935508.986000001</v>
      </c>
      <c r="J22" s="358">
        <v>340344.77799999999</v>
      </c>
      <c r="K22" s="358">
        <v>352428.14100000006</v>
      </c>
      <c r="L22" s="333">
        <v>4207451.7829999998</v>
      </c>
      <c r="M22" s="334">
        <v>5357896.2259999998</v>
      </c>
      <c r="N22" s="357"/>
      <c r="O22" s="357"/>
    </row>
    <row r="23" spans="1:29" s="283" customFormat="1" ht="19.95" customHeight="1" x14ac:dyDescent="0.3">
      <c r="A23" s="335">
        <v>2019</v>
      </c>
      <c r="B23" s="353">
        <f t="shared" si="2"/>
        <v>62103733.056000002</v>
      </c>
      <c r="C23" s="353">
        <f t="shared" si="3"/>
        <v>79977128.345000014</v>
      </c>
      <c r="D23" s="333">
        <v>20388176.425999999</v>
      </c>
      <c r="E23" s="333">
        <v>47826339.716000006</v>
      </c>
      <c r="F23" s="333">
        <v>38170038.622000009</v>
      </c>
      <c r="G23" s="333">
        <v>20975201.862000003</v>
      </c>
      <c r="H23" s="358">
        <v>52832.976999999963</v>
      </c>
      <c r="I23" s="358">
        <v>2764055.6199999992</v>
      </c>
      <c r="J23" s="358">
        <v>610408.20099999988</v>
      </c>
      <c r="K23" s="358">
        <v>447073.90499999991</v>
      </c>
      <c r="L23" s="333">
        <v>2882276.83</v>
      </c>
      <c r="M23" s="334">
        <v>7964457.2420000006</v>
      </c>
      <c r="N23" s="357"/>
      <c r="O23" s="357"/>
    </row>
    <row r="24" spans="1:29" s="283" customFormat="1" ht="19.95" customHeight="1" x14ac:dyDescent="0.3">
      <c r="A24" s="336" t="s">
        <v>2</v>
      </c>
      <c r="B24" s="359">
        <f>SUM(B12:B23)</f>
        <v>660736044.70066977</v>
      </c>
      <c r="C24" s="359">
        <f t="shared" ref="C24:M24" si="4">SUM(C12:C23)</f>
        <v>720849932.95700002</v>
      </c>
      <c r="D24" s="359">
        <f t="shared" si="4"/>
        <v>202266398.4161709</v>
      </c>
      <c r="E24" s="359">
        <f t="shared" si="4"/>
        <v>440667029.31999999</v>
      </c>
      <c r="F24" s="359">
        <f t="shared" si="4"/>
        <v>418112283.50734699</v>
      </c>
      <c r="G24" s="359">
        <f t="shared" si="4"/>
        <v>209380851.09799999</v>
      </c>
      <c r="H24" s="359">
        <f t="shared" si="4"/>
        <v>573369.20850900048</v>
      </c>
      <c r="I24" s="359">
        <f t="shared" si="4"/>
        <v>26977749.480999991</v>
      </c>
      <c r="J24" s="359">
        <f t="shared" si="4"/>
        <v>3314423.3509999998</v>
      </c>
      <c r="K24" s="359">
        <f t="shared" si="4"/>
        <v>2424726.2719999999</v>
      </c>
      <c r="L24" s="359">
        <f t="shared" si="4"/>
        <v>36469570.217642993</v>
      </c>
      <c r="M24" s="360">
        <f t="shared" si="4"/>
        <v>41399576.785999998</v>
      </c>
      <c r="O24" s="361"/>
      <c r="P24" s="361"/>
      <c r="Q24" s="361"/>
      <c r="R24" s="361"/>
      <c r="S24" s="361"/>
      <c r="T24" s="361"/>
      <c r="U24" s="361"/>
      <c r="V24" s="361"/>
      <c r="W24" s="361"/>
      <c r="X24" s="361"/>
      <c r="Y24" s="361"/>
      <c r="Z24" s="361"/>
      <c r="AA24" s="361"/>
      <c r="AB24" s="361"/>
      <c r="AC24" s="361"/>
    </row>
    <row r="25" spans="1:29" s="283" customFormat="1" ht="16.05" customHeight="1" x14ac:dyDescent="0.3">
      <c r="A25" s="337" t="s">
        <v>188</v>
      </c>
      <c r="B25" s="338"/>
      <c r="C25" s="338"/>
      <c r="D25" s="338"/>
      <c r="E25" s="338"/>
      <c r="F25" s="338"/>
      <c r="G25" s="338"/>
      <c r="H25" s="338"/>
      <c r="I25" s="338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  <c r="AA25" s="339"/>
      <c r="AB25" s="339"/>
      <c r="AC25" s="339"/>
    </row>
    <row r="26" spans="1:29" s="283" customFormat="1" ht="16.05" customHeight="1" x14ac:dyDescent="0.3">
      <c r="A26" s="362" t="s">
        <v>187</v>
      </c>
      <c r="B26" s="363"/>
      <c r="C26" s="363"/>
      <c r="D26" s="363"/>
      <c r="E26" s="363"/>
      <c r="F26" s="363"/>
      <c r="G26" s="363"/>
      <c r="H26" s="364"/>
      <c r="I26" s="364"/>
      <c r="O26" s="365"/>
      <c r="P26" s="341"/>
      <c r="Q26" s="341"/>
      <c r="R26" s="341"/>
      <c r="S26" s="341"/>
      <c r="T26" s="341"/>
      <c r="U26" s="341"/>
      <c r="V26" s="341"/>
      <c r="W26" s="341"/>
      <c r="X26" s="341"/>
      <c r="Y26" s="341"/>
      <c r="Z26" s="342"/>
      <c r="AA26" s="342"/>
      <c r="AB26" s="342"/>
      <c r="AC26" s="342"/>
    </row>
    <row r="27" spans="1:29" s="283" customFormat="1" ht="16.05" customHeight="1" x14ac:dyDescent="0.3">
      <c r="A27" s="366"/>
      <c r="B27" s="363"/>
      <c r="C27" s="363"/>
      <c r="D27" s="363"/>
      <c r="E27" s="363"/>
      <c r="F27" s="363"/>
      <c r="G27" s="363"/>
      <c r="H27" s="364"/>
      <c r="I27" s="364"/>
      <c r="O27" s="365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2"/>
      <c r="AA27" s="342"/>
      <c r="AB27" s="342"/>
      <c r="AC27" s="126"/>
    </row>
    <row r="28" spans="1:29" s="283" customFormat="1" ht="16.05" customHeight="1" x14ac:dyDescent="0.3">
      <c r="A28" s="684" t="s">
        <v>156</v>
      </c>
      <c r="B28" s="684"/>
      <c r="C28" s="684"/>
      <c r="D28" s="684"/>
      <c r="E28" s="684"/>
      <c r="F28" s="684"/>
      <c r="G28" s="684"/>
      <c r="J28" s="361"/>
      <c r="K28" s="361"/>
      <c r="O28" s="365"/>
      <c r="P28" s="341"/>
      <c r="Q28" s="341"/>
      <c r="R28" s="341"/>
      <c r="S28" s="341"/>
      <c r="T28" s="341"/>
      <c r="U28" s="341"/>
      <c r="V28" s="341"/>
      <c r="W28" s="341"/>
      <c r="X28" s="341"/>
      <c r="Y28" s="341"/>
      <c r="Z28" s="342"/>
      <c r="AA28" s="342"/>
      <c r="AB28" s="342"/>
      <c r="AC28" s="344"/>
    </row>
    <row r="29" spans="1:29" s="283" customFormat="1" ht="16.05" customHeight="1" x14ac:dyDescent="0.3">
      <c r="G29" s="367" t="s">
        <v>159</v>
      </c>
      <c r="J29" s="361"/>
      <c r="K29" s="361"/>
      <c r="O29" s="365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2"/>
      <c r="AA29" s="342"/>
      <c r="AB29" s="342"/>
      <c r="AC29" s="344"/>
    </row>
    <row r="30" spans="1:29" s="283" customFormat="1" ht="16.05" customHeight="1" x14ac:dyDescent="0.3">
      <c r="A30" s="680" t="s">
        <v>0</v>
      </c>
      <c r="B30" s="682" t="s">
        <v>1</v>
      </c>
      <c r="C30" s="682"/>
      <c r="D30" s="682"/>
      <c r="E30" s="682"/>
      <c r="F30" s="682"/>
      <c r="G30" s="683"/>
      <c r="J30" s="346"/>
      <c r="K30" s="346"/>
      <c r="O30" s="365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2"/>
      <c r="AA30" s="342"/>
      <c r="AB30" s="342"/>
      <c r="AC30" s="344"/>
    </row>
    <row r="31" spans="1:29" s="283" customFormat="1" ht="16.05" customHeight="1" x14ac:dyDescent="0.3">
      <c r="A31" s="681"/>
      <c r="B31" s="327" t="s">
        <v>2</v>
      </c>
      <c r="C31" s="327" t="s">
        <v>3</v>
      </c>
      <c r="D31" s="327" t="s">
        <v>4</v>
      </c>
      <c r="E31" s="327" t="s">
        <v>5</v>
      </c>
      <c r="F31" s="327" t="s">
        <v>138</v>
      </c>
      <c r="G31" s="347" t="s">
        <v>7</v>
      </c>
      <c r="J31" s="346"/>
      <c r="K31" s="346"/>
      <c r="O31" s="365"/>
      <c r="P31" s="341"/>
      <c r="Q31" s="341"/>
      <c r="R31" s="341"/>
      <c r="S31" s="341"/>
      <c r="T31" s="341"/>
      <c r="U31" s="341"/>
      <c r="V31" s="341"/>
      <c r="W31" s="341"/>
      <c r="X31" s="341"/>
      <c r="Y31" s="341"/>
      <c r="Z31" s="342"/>
      <c r="AA31" s="342"/>
      <c r="AB31" s="342"/>
      <c r="AC31" s="344"/>
    </row>
    <row r="32" spans="1:29" s="283" customFormat="1" ht="16.05" customHeight="1" x14ac:dyDescent="0.3">
      <c r="A32" s="681"/>
      <c r="B32" s="327" t="s">
        <v>152</v>
      </c>
      <c r="C32" s="327" t="s">
        <v>152</v>
      </c>
      <c r="D32" s="327" t="s">
        <v>152</v>
      </c>
      <c r="E32" s="327" t="s">
        <v>152</v>
      </c>
      <c r="F32" s="327" t="s">
        <v>152</v>
      </c>
      <c r="G32" s="347" t="s">
        <v>152</v>
      </c>
      <c r="J32" s="346"/>
      <c r="K32" s="346"/>
      <c r="O32" s="365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2"/>
      <c r="AA32" s="342"/>
      <c r="AB32" s="342"/>
      <c r="AC32" s="361"/>
    </row>
    <row r="33" spans="1:29" s="283" customFormat="1" ht="19.95" customHeight="1" x14ac:dyDescent="0.3">
      <c r="A33" s="330">
        <v>2008</v>
      </c>
      <c r="B33" s="353">
        <f>(C12/B12)*1000</f>
        <v>1139.2415723452311</v>
      </c>
      <c r="C33" s="353">
        <f>(E12/D12)*1000</f>
        <v>2335.131972974797</v>
      </c>
      <c r="D33" s="353">
        <f t="shared" ref="D33:D44" si="5">(G12/F12)*1000</f>
        <v>551.34041030944229</v>
      </c>
      <c r="E33" s="353">
        <f t="shared" ref="E33:E44" si="6">(I12/H12)*1000</f>
        <v>55016.276933793401</v>
      </c>
      <c r="F33" s="355" t="s">
        <v>186</v>
      </c>
      <c r="G33" s="368">
        <f>(M12/L12)*1000</f>
        <v>1521.2863621647641</v>
      </c>
      <c r="J33" s="348"/>
      <c r="K33" s="348"/>
      <c r="O33" s="365"/>
      <c r="P33" s="341"/>
      <c r="Q33" s="341"/>
      <c r="R33" s="341"/>
      <c r="S33" s="341"/>
      <c r="T33" s="341"/>
      <c r="U33" s="341"/>
      <c r="V33" s="341"/>
      <c r="W33" s="341"/>
      <c r="X33" s="341"/>
      <c r="Y33" s="341"/>
      <c r="Z33" s="342"/>
      <c r="AA33" s="342"/>
      <c r="AB33" s="342"/>
      <c r="AC33" s="361"/>
    </row>
    <row r="34" spans="1:29" s="283" customFormat="1" ht="19.95" customHeight="1" x14ac:dyDescent="0.3">
      <c r="A34" s="330">
        <v>2009</v>
      </c>
      <c r="B34" s="353">
        <f t="shared" ref="B34:B44" si="7">(C13/B13)*1000</f>
        <v>944.7223832805588</v>
      </c>
      <c r="C34" s="353">
        <f t="shared" ref="C34:C44" si="8">(E13/D13)*1000</f>
        <v>2084.7946918665343</v>
      </c>
      <c r="D34" s="353">
        <f t="shared" si="5"/>
        <v>393.14222733785135</v>
      </c>
      <c r="E34" s="353">
        <f t="shared" si="6"/>
        <v>42728.863152169179</v>
      </c>
      <c r="F34" s="355" t="s">
        <v>186</v>
      </c>
      <c r="G34" s="368">
        <f t="shared" ref="G34:G44" si="9">(M13/L13)*1000</f>
        <v>931.34526848068663</v>
      </c>
      <c r="J34" s="348"/>
      <c r="K34" s="348"/>
      <c r="O34" s="365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2"/>
      <c r="AA34" s="342"/>
      <c r="AB34" s="342"/>
    </row>
    <row r="35" spans="1:29" s="283" customFormat="1" ht="19.95" customHeight="1" x14ac:dyDescent="0.3">
      <c r="A35" s="330">
        <v>2010</v>
      </c>
      <c r="B35" s="353">
        <f t="shared" si="7"/>
        <v>1037.0373973990995</v>
      </c>
      <c r="C35" s="353">
        <f t="shared" si="8"/>
        <v>2120.8232975474589</v>
      </c>
      <c r="D35" s="353">
        <f t="shared" si="5"/>
        <v>493.25402464630474</v>
      </c>
      <c r="E35" s="353">
        <f t="shared" si="6"/>
        <v>17615.438668167746</v>
      </c>
      <c r="F35" s="355" t="s">
        <v>186</v>
      </c>
      <c r="G35" s="368">
        <f t="shared" si="9"/>
        <v>848.09911719481238</v>
      </c>
      <c r="J35" s="348"/>
      <c r="K35" s="348"/>
      <c r="O35" s="365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2"/>
      <c r="AA35" s="342"/>
      <c r="AB35" s="342"/>
    </row>
    <row r="36" spans="1:29" s="283" customFormat="1" ht="19.95" customHeight="1" x14ac:dyDescent="0.3">
      <c r="A36" s="330">
        <v>2011</v>
      </c>
      <c r="B36" s="353">
        <f t="shared" si="7"/>
        <v>1110.8191944594503</v>
      </c>
      <c r="C36" s="353">
        <f t="shared" si="8"/>
        <v>2187.7385827374173</v>
      </c>
      <c r="D36" s="353">
        <f t="shared" si="5"/>
        <v>570.56945739834282</v>
      </c>
      <c r="E36" s="353">
        <f t="shared" si="6"/>
        <v>54886.313552746236</v>
      </c>
      <c r="F36" s="355" t="s">
        <v>186</v>
      </c>
      <c r="G36" s="368">
        <f t="shared" si="9"/>
        <v>791.30816939959414</v>
      </c>
      <c r="J36" s="348"/>
      <c r="K36" s="348"/>
      <c r="O36" s="365"/>
      <c r="P36" s="341"/>
      <c r="Q36" s="341"/>
      <c r="R36" s="341"/>
      <c r="S36" s="341"/>
      <c r="T36" s="341"/>
      <c r="U36" s="341"/>
      <c r="V36" s="341"/>
      <c r="W36" s="341"/>
      <c r="X36" s="341"/>
      <c r="Y36" s="341"/>
      <c r="Z36" s="342"/>
      <c r="AA36" s="342"/>
      <c r="AB36" s="342"/>
    </row>
    <row r="37" spans="1:29" s="283" customFormat="1" ht="19.95" customHeight="1" x14ac:dyDescent="0.3">
      <c r="A37" s="330">
        <v>2012</v>
      </c>
      <c r="B37" s="353">
        <f t="shared" si="7"/>
        <v>1073.4936383144818</v>
      </c>
      <c r="C37" s="353">
        <f t="shared" si="8"/>
        <v>2118.594762794603</v>
      </c>
      <c r="D37" s="353">
        <f t="shared" si="5"/>
        <v>552.43967963730972</v>
      </c>
      <c r="E37" s="353">
        <f t="shared" si="6"/>
        <v>68247.252560307577</v>
      </c>
      <c r="F37" s="355" t="s">
        <v>186</v>
      </c>
      <c r="G37" s="368">
        <f t="shared" si="9"/>
        <v>644.23444773242841</v>
      </c>
      <c r="J37" s="348"/>
      <c r="K37" s="348"/>
      <c r="O37" s="365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2"/>
      <c r="AA37" s="342"/>
      <c r="AB37" s="342"/>
    </row>
    <row r="38" spans="1:29" s="283" customFormat="1" ht="19.95" customHeight="1" x14ac:dyDescent="0.3">
      <c r="A38" s="330">
        <v>2013</v>
      </c>
      <c r="B38" s="353">
        <f t="shared" si="7"/>
        <v>1052.8818279476423</v>
      </c>
      <c r="C38" s="353">
        <f t="shared" si="8"/>
        <v>2092.8109928763365</v>
      </c>
      <c r="D38" s="353">
        <f t="shared" si="5"/>
        <v>539.75678114101686</v>
      </c>
      <c r="E38" s="353">
        <f t="shared" si="6"/>
        <v>58203.478773584902</v>
      </c>
      <c r="F38" s="353">
        <f t="shared" ref="F38:F45" si="10">(K17/J17)*1000</f>
        <v>824.833623333991</v>
      </c>
      <c r="G38" s="368">
        <f t="shared" si="9"/>
        <v>582.77672102458655</v>
      </c>
      <c r="J38" s="348"/>
      <c r="K38" s="348"/>
      <c r="O38" s="365"/>
      <c r="P38" s="341"/>
      <c r="Q38" s="341"/>
      <c r="R38" s="341"/>
      <c r="S38" s="341"/>
      <c r="T38" s="341"/>
      <c r="U38" s="341"/>
      <c r="V38" s="341"/>
      <c r="W38" s="341"/>
      <c r="X38" s="341"/>
      <c r="Y38" s="341"/>
      <c r="Z38" s="342"/>
      <c r="AA38" s="342"/>
      <c r="AB38" s="342"/>
    </row>
    <row r="39" spans="1:29" s="283" customFormat="1" ht="19.95" customHeight="1" x14ac:dyDescent="0.3">
      <c r="A39" s="330">
        <v>2014</v>
      </c>
      <c r="B39" s="353">
        <f t="shared" si="7"/>
        <v>1054.4430738081514</v>
      </c>
      <c r="C39" s="353">
        <f t="shared" si="8"/>
        <v>1987.9579639557824</v>
      </c>
      <c r="D39" s="353">
        <f t="shared" si="5"/>
        <v>524.29459973232656</v>
      </c>
      <c r="E39" s="353">
        <f t="shared" si="6"/>
        <v>54168.225187695469</v>
      </c>
      <c r="F39" s="353">
        <f t="shared" si="10"/>
        <v>757.05732952449318</v>
      </c>
      <c r="G39" s="368">
        <f t="shared" si="9"/>
        <v>593.82582811429847</v>
      </c>
      <c r="J39" s="348"/>
      <c r="K39" s="348"/>
      <c r="L39" s="369"/>
      <c r="M39" s="369"/>
      <c r="N39" s="369"/>
      <c r="O39" s="369"/>
      <c r="P39" s="369"/>
      <c r="Q39" s="369"/>
      <c r="R39" s="361"/>
      <c r="S39" s="361"/>
      <c r="T39" s="348"/>
      <c r="U39" s="348"/>
      <c r="V39" s="369"/>
      <c r="W39" s="369"/>
      <c r="X39" s="369"/>
      <c r="Y39" s="369"/>
      <c r="Z39" s="369"/>
      <c r="AA39" s="369"/>
      <c r="AB39" s="361"/>
    </row>
    <row r="40" spans="1:29" s="283" customFormat="1" ht="19.95" customHeight="1" x14ac:dyDescent="0.3">
      <c r="A40" s="330">
        <v>2015</v>
      </c>
      <c r="B40" s="353">
        <f t="shared" si="7"/>
        <v>1025.0788578039246</v>
      </c>
      <c r="C40" s="353">
        <f t="shared" si="8"/>
        <v>2124.3183591523361</v>
      </c>
      <c r="D40" s="353">
        <f t="shared" si="5"/>
        <v>442.26389047328223</v>
      </c>
      <c r="E40" s="353">
        <f t="shared" si="6"/>
        <v>54627.265087452077</v>
      </c>
      <c r="F40" s="353">
        <f t="shared" si="10"/>
        <v>746.9122286796246</v>
      </c>
      <c r="G40" s="368">
        <f t="shared" si="9"/>
        <v>1008.34821646547</v>
      </c>
      <c r="J40" s="348"/>
      <c r="K40" s="348"/>
      <c r="L40" s="369"/>
      <c r="M40" s="369"/>
      <c r="N40" s="369"/>
      <c r="O40" s="369"/>
      <c r="P40" s="369"/>
      <c r="Q40" s="369"/>
      <c r="R40" s="361"/>
      <c r="S40" s="361"/>
      <c r="T40" s="348"/>
      <c r="U40" s="348"/>
      <c r="V40" s="369"/>
      <c r="W40" s="369"/>
      <c r="X40" s="369"/>
      <c r="Y40" s="369"/>
      <c r="Z40" s="369"/>
      <c r="AA40" s="369"/>
      <c r="AB40" s="361"/>
    </row>
    <row r="41" spans="1:29" s="283" customFormat="1" ht="19.95" customHeight="1" x14ac:dyDescent="0.3">
      <c r="A41" s="330">
        <v>2016</v>
      </c>
      <c r="B41" s="353">
        <f t="shared" si="7"/>
        <v>1025.4431040303275</v>
      </c>
      <c r="C41" s="353">
        <f t="shared" si="8"/>
        <v>2146.709210613772</v>
      </c>
      <c r="D41" s="353">
        <f t="shared" si="5"/>
        <v>411.13161833749331</v>
      </c>
      <c r="E41" s="353">
        <f t="shared" si="6"/>
        <v>56886.447589349962</v>
      </c>
      <c r="F41" s="353">
        <f t="shared" si="10"/>
        <v>405.52760728298449</v>
      </c>
      <c r="G41" s="368">
        <f t="shared" si="9"/>
        <v>1041.8726643622279</v>
      </c>
      <c r="J41" s="348"/>
      <c r="K41" s="348"/>
      <c r="L41" s="369"/>
      <c r="M41" s="369"/>
      <c r="N41" s="369"/>
      <c r="O41" s="369"/>
      <c r="P41" s="369"/>
      <c r="Q41" s="369"/>
      <c r="R41" s="361"/>
      <c r="S41" s="361"/>
      <c r="T41" s="348"/>
      <c r="U41" s="348"/>
      <c r="V41" s="369"/>
      <c r="W41" s="369"/>
      <c r="X41" s="369"/>
      <c r="Y41" s="369"/>
      <c r="Z41" s="369"/>
      <c r="AA41" s="369"/>
      <c r="AB41" s="361"/>
    </row>
    <row r="42" spans="1:29" s="283" customFormat="1" ht="19.95" customHeight="1" x14ac:dyDescent="0.3">
      <c r="A42" s="330">
        <v>2017</v>
      </c>
      <c r="B42" s="353">
        <f t="shared" si="7"/>
        <v>1091.7967140909525</v>
      </c>
      <c r="C42" s="353">
        <f t="shared" si="8"/>
        <v>2210.6179401397981</v>
      </c>
      <c r="D42" s="353">
        <f t="shared" si="5"/>
        <v>463.04619808159418</v>
      </c>
      <c r="E42" s="353">
        <f t="shared" si="6"/>
        <v>52702.021499605151</v>
      </c>
      <c r="F42" s="353">
        <f t="shared" si="10"/>
        <v>925.29024914951219</v>
      </c>
      <c r="G42" s="368">
        <f t="shared" si="9"/>
        <v>1124.387349777043</v>
      </c>
      <c r="J42" s="348"/>
      <c r="K42" s="348"/>
      <c r="L42" s="369"/>
      <c r="M42" s="369"/>
      <c r="N42" s="369"/>
      <c r="O42" s="369"/>
      <c r="P42" s="369"/>
      <c r="Q42" s="369"/>
      <c r="R42" s="361"/>
      <c r="S42" s="361"/>
      <c r="T42" s="348"/>
      <c r="U42" s="348"/>
      <c r="V42" s="369"/>
      <c r="W42" s="369"/>
      <c r="X42" s="369"/>
      <c r="Y42" s="369"/>
      <c r="Z42" s="369"/>
      <c r="AA42" s="369"/>
      <c r="AB42" s="361"/>
    </row>
    <row r="43" spans="1:29" s="283" customFormat="1" ht="19.95" customHeight="1" x14ac:dyDescent="0.3">
      <c r="A43" s="335">
        <v>2018</v>
      </c>
      <c r="B43" s="353">
        <f t="shared" si="7"/>
        <v>1198.9883457788003</v>
      </c>
      <c r="C43" s="353">
        <f t="shared" si="8"/>
        <v>2324.4584222488074</v>
      </c>
      <c r="D43" s="353">
        <f t="shared" si="5"/>
        <v>528.89781416974699</v>
      </c>
      <c r="E43" s="353">
        <f t="shared" si="6"/>
        <v>57337.602378705378</v>
      </c>
      <c r="F43" s="353">
        <f t="shared" si="10"/>
        <v>1035.5033007146656</v>
      </c>
      <c r="G43" s="368">
        <f t="shared" si="9"/>
        <v>1273.430214375436</v>
      </c>
      <c r="J43" s="348"/>
      <c r="K43" s="348"/>
      <c r="L43" s="369"/>
      <c r="M43" s="369"/>
      <c r="N43" s="369"/>
      <c r="O43" s="369"/>
      <c r="P43" s="369"/>
      <c r="Q43" s="369"/>
      <c r="R43" s="361"/>
      <c r="S43" s="361"/>
      <c r="T43" s="348"/>
      <c r="U43" s="348"/>
      <c r="V43" s="369"/>
      <c r="W43" s="369"/>
      <c r="X43" s="369"/>
      <c r="Y43" s="369"/>
      <c r="Z43" s="369"/>
      <c r="AA43" s="369"/>
      <c r="AB43" s="361"/>
    </row>
    <row r="44" spans="1:29" s="283" customFormat="1" ht="19.95" customHeight="1" x14ac:dyDescent="0.3">
      <c r="A44" s="335">
        <v>2019</v>
      </c>
      <c r="B44" s="353">
        <f t="shared" si="7"/>
        <v>1287.7990486156968</v>
      </c>
      <c r="C44" s="353">
        <f t="shared" si="8"/>
        <v>2345.7880055917858</v>
      </c>
      <c r="D44" s="353">
        <f t="shared" si="5"/>
        <v>549.5200586438641</v>
      </c>
      <c r="E44" s="353">
        <f t="shared" si="6"/>
        <v>52316.863007738539</v>
      </c>
      <c r="F44" s="353">
        <f t="shared" si="10"/>
        <v>732.41792011899918</v>
      </c>
      <c r="G44" s="368">
        <f t="shared" si="9"/>
        <v>2763.2520093498447</v>
      </c>
      <c r="J44" s="348"/>
      <c r="K44" s="348"/>
      <c r="L44" s="369"/>
      <c r="M44" s="369"/>
      <c r="N44" s="369"/>
      <c r="O44" s="369"/>
      <c r="P44" s="369"/>
      <c r="Q44" s="369"/>
      <c r="R44" s="361"/>
      <c r="S44" s="361"/>
      <c r="T44" s="348"/>
      <c r="U44" s="348"/>
      <c r="V44" s="369"/>
      <c r="W44" s="369"/>
      <c r="X44" s="369"/>
      <c r="Y44" s="369"/>
      <c r="Z44" s="369"/>
      <c r="AA44" s="369"/>
      <c r="AB44" s="361"/>
    </row>
    <row r="45" spans="1:29" s="283" customFormat="1" ht="19.95" customHeight="1" x14ac:dyDescent="0.3">
      <c r="A45" s="336" t="s">
        <v>2</v>
      </c>
      <c r="B45" s="370">
        <f>(C24/B24)*1000</f>
        <v>1090.9801860190075</v>
      </c>
      <c r="C45" s="370">
        <f t="shared" ref="C45" si="11">(E24/D24)*1000</f>
        <v>2178.6467390065977</v>
      </c>
      <c r="D45" s="370">
        <f t="shared" ref="D45" si="12">(G24/F24)*1000</f>
        <v>500.7766080001349</v>
      </c>
      <c r="E45" s="370">
        <f t="shared" ref="E45" si="13">(I24/H24)*1000</f>
        <v>47051.270072826919</v>
      </c>
      <c r="F45" s="370">
        <f t="shared" si="10"/>
        <v>731.56806334605142</v>
      </c>
      <c r="G45" s="371">
        <f>(M24/L24)*1000</f>
        <v>1135.1813728249531</v>
      </c>
      <c r="J45" s="349"/>
      <c r="K45" s="349"/>
      <c r="L45" s="369"/>
      <c r="M45" s="369"/>
      <c r="N45" s="369"/>
      <c r="O45" s="369"/>
      <c r="P45" s="369"/>
      <c r="Q45" s="369"/>
      <c r="R45" s="361"/>
      <c r="S45" s="361"/>
      <c r="T45" s="348"/>
      <c r="U45" s="348"/>
      <c r="V45" s="369"/>
      <c r="W45" s="369"/>
      <c r="X45" s="369"/>
      <c r="Y45" s="369"/>
      <c r="Z45" s="369"/>
      <c r="AA45" s="369"/>
      <c r="AB45" s="361"/>
    </row>
    <row r="46" spans="1:29" s="283" customFormat="1" ht="16.05" customHeight="1" x14ac:dyDescent="0.3">
      <c r="J46" s="361"/>
      <c r="K46" s="361"/>
      <c r="L46" s="361"/>
      <c r="M46" s="361"/>
      <c r="N46" s="361"/>
      <c r="O46" s="361"/>
      <c r="P46" s="361"/>
      <c r="Q46" s="361"/>
      <c r="R46" s="361"/>
      <c r="S46" s="361"/>
      <c r="T46" s="349"/>
      <c r="U46" s="349"/>
      <c r="V46" s="369"/>
      <c r="W46" s="369"/>
      <c r="X46" s="369"/>
      <c r="Y46" s="369"/>
      <c r="Z46" s="369"/>
      <c r="AA46" s="369"/>
      <c r="AB46" s="361"/>
    </row>
    <row r="47" spans="1:29" s="283" customFormat="1" ht="16.05" customHeight="1" x14ac:dyDescent="0.3">
      <c r="J47" s="348"/>
      <c r="K47" s="348"/>
      <c r="L47" s="372"/>
      <c r="M47" s="372"/>
      <c r="N47" s="372"/>
      <c r="O47" s="372"/>
      <c r="P47" s="372"/>
      <c r="Q47" s="372"/>
      <c r="R47" s="361"/>
      <c r="S47" s="361"/>
      <c r="T47" s="348"/>
      <c r="U47" s="348"/>
      <c r="V47" s="372"/>
      <c r="W47" s="372"/>
      <c r="X47" s="372"/>
      <c r="Y47" s="372"/>
      <c r="Z47" s="372"/>
      <c r="AA47" s="372"/>
      <c r="AB47" s="361"/>
    </row>
    <row r="48" spans="1:29" x14ac:dyDescent="0.25">
      <c r="J48" s="348"/>
      <c r="K48" s="348"/>
      <c r="L48" s="350"/>
      <c r="M48" s="350"/>
      <c r="N48" s="350"/>
      <c r="O48" s="350"/>
      <c r="P48" s="350"/>
      <c r="Q48" s="350"/>
      <c r="R48" s="98"/>
      <c r="S48" s="98"/>
      <c r="T48" s="348"/>
      <c r="U48" s="348"/>
      <c r="V48" s="350"/>
      <c r="W48" s="350"/>
      <c r="X48" s="350"/>
      <c r="Y48" s="350"/>
      <c r="Z48" s="350"/>
      <c r="AA48" s="350"/>
      <c r="AB48" s="98"/>
    </row>
    <row r="49" spans="2:28" x14ac:dyDescent="0.25"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350"/>
      <c r="M49" s="350"/>
      <c r="N49" s="350"/>
      <c r="O49" s="350"/>
      <c r="P49" s="350"/>
      <c r="Q49" s="350"/>
      <c r="R49" s="98"/>
      <c r="S49" s="98"/>
      <c r="T49" s="348"/>
      <c r="U49" s="348"/>
      <c r="V49" s="350"/>
      <c r="W49" s="350"/>
      <c r="X49" s="350"/>
      <c r="Y49" s="350"/>
      <c r="Z49" s="350"/>
      <c r="AA49" s="350"/>
      <c r="AB49" s="98"/>
    </row>
    <row r="50" spans="2:28" x14ac:dyDescent="0.25"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349"/>
      <c r="U50" s="349"/>
      <c r="V50" s="350"/>
      <c r="W50" s="350"/>
      <c r="X50" s="350"/>
      <c r="Y50" s="350"/>
      <c r="Z50" s="350"/>
      <c r="AA50" s="350"/>
      <c r="AB50" s="98"/>
    </row>
  </sheetData>
  <mergeCells count="11">
    <mergeCell ref="A30:A32"/>
    <mergeCell ref="B30:G30"/>
    <mergeCell ref="A28:G28"/>
    <mergeCell ref="H10:I10"/>
    <mergeCell ref="J10:K10"/>
    <mergeCell ref="A9:A11"/>
    <mergeCell ref="B9:M9"/>
    <mergeCell ref="B10:C10"/>
    <mergeCell ref="D10:E10"/>
    <mergeCell ref="F10:G10"/>
    <mergeCell ref="L10:M1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7:X50"/>
  <sheetViews>
    <sheetView zoomScaleNormal="100" workbookViewId="0">
      <selection activeCell="K40" sqref="K40"/>
    </sheetView>
  </sheetViews>
  <sheetFormatPr defaultRowHeight="13.8" x14ac:dyDescent="0.25"/>
  <cols>
    <col min="1" max="1" width="8.33203125" style="7" customWidth="1"/>
    <col min="2" max="13" width="10.77734375" style="7" customWidth="1"/>
    <col min="14" max="22" width="9" style="7" bestFit="1" customWidth="1"/>
    <col min="23" max="24" width="10.88671875" style="7" bestFit="1" customWidth="1"/>
    <col min="25" max="16384" width="8.88671875" style="7"/>
  </cols>
  <sheetData>
    <row r="7" spans="1:13" x14ac:dyDescent="0.25">
      <c r="A7" s="689" t="s">
        <v>157</v>
      </c>
      <c r="B7" s="689"/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</row>
    <row r="9" spans="1:13" ht="15.6" customHeight="1" x14ac:dyDescent="0.25">
      <c r="A9" s="680" t="s">
        <v>0</v>
      </c>
      <c r="B9" s="687" t="s">
        <v>1</v>
      </c>
      <c r="C9" s="687"/>
      <c r="D9" s="687"/>
      <c r="E9" s="687"/>
      <c r="F9" s="687"/>
      <c r="G9" s="687"/>
      <c r="H9" s="687"/>
      <c r="I9" s="687"/>
      <c r="J9" s="687"/>
      <c r="K9" s="687"/>
      <c r="L9" s="687"/>
      <c r="M9" s="688"/>
    </row>
    <row r="10" spans="1:13" ht="15.6" customHeight="1" x14ac:dyDescent="0.25">
      <c r="A10" s="681"/>
      <c r="B10" s="685" t="s">
        <v>2</v>
      </c>
      <c r="C10" s="685"/>
      <c r="D10" s="685" t="s">
        <v>3</v>
      </c>
      <c r="E10" s="685"/>
      <c r="F10" s="685" t="s">
        <v>4</v>
      </c>
      <c r="G10" s="685"/>
      <c r="H10" s="685" t="s">
        <v>5</v>
      </c>
      <c r="I10" s="685"/>
      <c r="J10" s="685" t="s">
        <v>138</v>
      </c>
      <c r="K10" s="685"/>
      <c r="L10" s="685" t="s">
        <v>8</v>
      </c>
      <c r="M10" s="686"/>
    </row>
    <row r="11" spans="1:13" ht="15.6" customHeight="1" x14ac:dyDescent="0.25">
      <c r="A11" s="681"/>
      <c r="B11" s="327" t="s">
        <v>6</v>
      </c>
      <c r="C11" s="328" t="s">
        <v>214</v>
      </c>
      <c r="D11" s="327" t="s">
        <v>6</v>
      </c>
      <c r="E11" s="328" t="s">
        <v>214</v>
      </c>
      <c r="F11" s="327" t="s">
        <v>6</v>
      </c>
      <c r="G11" s="328" t="s">
        <v>214</v>
      </c>
      <c r="H11" s="327" t="s">
        <v>6</v>
      </c>
      <c r="I11" s="328" t="s">
        <v>214</v>
      </c>
      <c r="J11" s="327" t="s">
        <v>6</v>
      </c>
      <c r="K11" s="328" t="s">
        <v>214</v>
      </c>
      <c r="L11" s="327" t="s">
        <v>6</v>
      </c>
      <c r="M11" s="329" t="s">
        <v>214</v>
      </c>
    </row>
    <row r="12" spans="1:13" s="398" customFormat="1" ht="19.95" customHeight="1" x14ac:dyDescent="0.3">
      <c r="A12" s="330">
        <v>2008</v>
      </c>
      <c r="B12" s="353">
        <f>D12+F12+H12+L12</f>
        <v>27600568.424000002</v>
      </c>
      <c r="C12" s="353">
        <f>E12+G12+I12+M12</f>
        <v>36739193.980999991</v>
      </c>
      <c r="D12" s="354">
        <v>13242007.969999995</v>
      </c>
      <c r="E12" s="354">
        <v>21520296.870999988</v>
      </c>
      <c r="F12" s="354">
        <v>13143115.646000007</v>
      </c>
      <c r="G12" s="354">
        <v>11127108.603000002</v>
      </c>
      <c r="H12" s="354">
        <v>514760.42600000021</v>
      </c>
      <c r="I12" s="354">
        <v>2809700.2509999997</v>
      </c>
      <c r="J12" s="354" t="s">
        <v>186</v>
      </c>
      <c r="K12" s="354" t="s">
        <v>186</v>
      </c>
      <c r="L12" s="354">
        <v>700684.38199999987</v>
      </c>
      <c r="M12" s="356">
        <v>1282088.2560000001</v>
      </c>
    </row>
    <row r="13" spans="1:13" s="398" customFormat="1" ht="19.95" customHeight="1" x14ac:dyDescent="0.3">
      <c r="A13" s="330">
        <v>2009</v>
      </c>
      <c r="B13" s="353">
        <f t="shared" ref="B13:B15" si="0">D13+F13+H13+L13</f>
        <v>25343225.703623001</v>
      </c>
      <c r="C13" s="353">
        <f t="shared" ref="C13:C15" si="1">E13+G13+I13+M13</f>
        <v>29672897.591000028</v>
      </c>
      <c r="D13" s="354">
        <v>11488327.352646999</v>
      </c>
      <c r="E13" s="354">
        <v>18366646.195000034</v>
      </c>
      <c r="F13" s="354">
        <v>12724643.060960999</v>
      </c>
      <c r="G13" s="354">
        <v>9443273.2329999954</v>
      </c>
      <c r="H13" s="354">
        <v>747990.60687000002</v>
      </c>
      <c r="I13" s="354">
        <v>1490396.559999998</v>
      </c>
      <c r="J13" s="354" t="s">
        <v>186</v>
      </c>
      <c r="K13" s="354" t="s">
        <v>186</v>
      </c>
      <c r="L13" s="354">
        <v>382264.68314500002</v>
      </c>
      <c r="M13" s="356">
        <v>372581.60299999994</v>
      </c>
    </row>
    <row r="14" spans="1:13" s="398" customFormat="1" ht="19.95" customHeight="1" x14ac:dyDescent="0.3">
      <c r="A14" s="330">
        <v>2010</v>
      </c>
      <c r="B14" s="353">
        <f t="shared" si="0"/>
        <v>28646192.548521996</v>
      </c>
      <c r="C14" s="353">
        <f t="shared" si="1"/>
        <v>34615290.808999978</v>
      </c>
      <c r="D14" s="354">
        <v>12175901.521541998</v>
      </c>
      <c r="E14" s="354">
        <v>20737837.864999969</v>
      </c>
      <c r="F14" s="354">
        <v>15162635.024471996</v>
      </c>
      <c r="G14" s="354">
        <v>11557542.504000008</v>
      </c>
      <c r="H14" s="354">
        <v>821236.57493600005</v>
      </c>
      <c r="I14" s="354">
        <v>1890615.430000002</v>
      </c>
      <c r="J14" s="354" t="s">
        <v>186</v>
      </c>
      <c r="K14" s="354" t="s">
        <v>186</v>
      </c>
      <c r="L14" s="354">
        <v>486419.42757200002</v>
      </c>
      <c r="M14" s="356">
        <v>429295.00999999995</v>
      </c>
    </row>
    <row r="15" spans="1:13" s="398" customFormat="1" ht="19.95" customHeight="1" x14ac:dyDescent="0.3">
      <c r="A15" s="330">
        <v>2011</v>
      </c>
      <c r="B15" s="353">
        <f t="shared" si="0"/>
        <v>29541693.678586006</v>
      </c>
      <c r="C15" s="353">
        <f t="shared" si="1"/>
        <v>40304703.099000022</v>
      </c>
      <c r="D15" s="354">
        <v>12476901.407747997</v>
      </c>
      <c r="E15" s="354">
        <v>23180080.337999996</v>
      </c>
      <c r="F15" s="354">
        <v>15760879.051519006</v>
      </c>
      <c r="G15" s="354">
        <v>13894204.195000023</v>
      </c>
      <c r="H15" s="354">
        <v>869835.34568300005</v>
      </c>
      <c r="I15" s="354">
        <v>2559099.4469999969</v>
      </c>
      <c r="J15" s="354" t="s">
        <v>186</v>
      </c>
      <c r="K15" s="354" t="s">
        <v>186</v>
      </c>
      <c r="L15" s="354">
        <v>434077.87363599997</v>
      </c>
      <c r="M15" s="356">
        <v>671319.11899999995</v>
      </c>
    </row>
    <row r="16" spans="1:13" s="398" customFormat="1" ht="19.95" customHeight="1" x14ac:dyDescent="0.3">
      <c r="A16" s="330">
        <v>2012</v>
      </c>
      <c r="B16" s="353">
        <f>D16+F16+H16+L16</f>
        <v>31895601</v>
      </c>
      <c r="C16" s="353">
        <f>E16+G16+I16+M16</f>
        <v>44028903</v>
      </c>
      <c r="D16" s="354">
        <v>12733138</v>
      </c>
      <c r="E16" s="354">
        <v>24593231</v>
      </c>
      <c r="F16" s="354">
        <v>18066187</v>
      </c>
      <c r="G16" s="354">
        <v>15879091</v>
      </c>
      <c r="H16" s="354">
        <v>913246</v>
      </c>
      <c r="I16" s="354">
        <v>3040677</v>
      </c>
      <c r="J16" s="354" t="s">
        <v>186</v>
      </c>
      <c r="K16" s="354" t="s">
        <v>186</v>
      </c>
      <c r="L16" s="354">
        <v>183030</v>
      </c>
      <c r="M16" s="356">
        <v>515904</v>
      </c>
    </row>
    <row r="17" spans="1:24" s="398" customFormat="1" ht="19.95" customHeight="1" x14ac:dyDescent="0.3">
      <c r="A17" s="330">
        <v>2013</v>
      </c>
      <c r="B17" s="353">
        <f>D17+F17+H17+J17+L17</f>
        <v>36752901</v>
      </c>
      <c r="C17" s="353">
        <f>E17+G17+I17+K17+M17</f>
        <v>45951061</v>
      </c>
      <c r="D17" s="354">
        <v>14318588</v>
      </c>
      <c r="E17" s="354">
        <v>25665351</v>
      </c>
      <c r="F17" s="354">
        <v>21306578</v>
      </c>
      <c r="G17" s="354">
        <v>17079233</v>
      </c>
      <c r="H17" s="354">
        <v>974846</v>
      </c>
      <c r="I17" s="354">
        <v>2776421</v>
      </c>
      <c r="J17" s="354">
        <v>150629</v>
      </c>
      <c r="K17" s="354">
        <v>365465</v>
      </c>
      <c r="L17" s="354">
        <v>2260</v>
      </c>
      <c r="M17" s="356">
        <v>64591</v>
      </c>
    </row>
    <row r="18" spans="1:24" s="398" customFormat="1" ht="19.95" customHeight="1" x14ac:dyDescent="0.3">
      <c r="A18" s="330">
        <v>2014</v>
      </c>
      <c r="B18" s="353">
        <f t="shared" ref="B18:B21" si="2">D18+F18+H18+J18+L18</f>
        <v>37479162.207000002</v>
      </c>
      <c r="C18" s="353">
        <f t="shared" ref="C18:C23" si="3">E18+G18+I18+K18+M18</f>
        <v>46727868.911000006</v>
      </c>
      <c r="D18" s="354">
        <v>14752103.050000001</v>
      </c>
      <c r="E18" s="354">
        <v>27231166.332000006</v>
      </c>
      <c r="F18" s="354">
        <v>21552155.199000001</v>
      </c>
      <c r="G18" s="354">
        <v>16450221.405000007</v>
      </c>
      <c r="H18" s="354">
        <v>1006182.4700000002</v>
      </c>
      <c r="I18" s="354">
        <v>2670284.0440000021</v>
      </c>
      <c r="J18" s="354">
        <v>158315.965</v>
      </c>
      <c r="K18" s="354">
        <v>293658.21999999997</v>
      </c>
      <c r="L18" s="354">
        <v>10405.522999999996</v>
      </c>
      <c r="M18" s="356">
        <v>82538.910000000033</v>
      </c>
    </row>
    <row r="19" spans="1:24" s="398" customFormat="1" ht="19.95" customHeight="1" x14ac:dyDescent="0.3">
      <c r="A19" s="330">
        <v>2015</v>
      </c>
      <c r="B19" s="353">
        <f t="shared" si="2"/>
        <v>39272798</v>
      </c>
      <c r="C19" s="353">
        <f t="shared" si="3"/>
        <v>49825516</v>
      </c>
      <c r="D19" s="354">
        <v>15885955</v>
      </c>
      <c r="E19" s="354">
        <v>29985175</v>
      </c>
      <c r="F19" s="354">
        <v>21042613</v>
      </c>
      <c r="G19" s="354">
        <v>15606911</v>
      </c>
      <c r="H19" s="354">
        <v>1088780</v>
      </c>
      <c r="I19" s="354">
        <v>2619984</v>
      </c>
      <c r="J19" s="354">
        <v>187403</v>
      </c>
      <c r="K19" s="354">
        <v>238911</v>
      </c>
      <c r="L19" s="354">
        <v>1068047</v>
      </c>
      <c r="M19" s="356">
        <v>1374535</v>
      </c>
    </row>
    <row r="20" spans="1:24" s="398" customFormat="1" ht="19.95" customHeight="1" x14ac:dyDescent="0.3">
      <c r="A20" s="330">
        <v>2016</v>
      </c>
      <c r="B20" s="353">
        <f t="shared" si="2"/>
        <v>37493395.994000003</v>
      </c>
      <c r="C20" s="353">
        <f t="shared" si="3"/>
        <v>50022262.508999996</v>
      </c>
      <c r="D20" s="354">
        <v>14983786.715</v>
      </c>
      <c r="E20" s="354">
        <v>31263822.028999999</v>
      </c>
      <c r="F20" s="354">
        <v>20346028.103</v>
      </c>
      <c r="G20" s="354">
        <v>14447625.852</v>
      </c>
      <c r="H20" s="354">
        <v>1135346.983</v>
      </c>
      <c r="I20" s="354">
        <v>2651491.7710000002</v>
      </c>
      <c r="J20" s="354">
        <v>197159.17499999999</v>
      </c>
      <c r="K20" s="354">
        <v>200843.87899999999</v>
      </c>
      <c r="L20" s="354">
        <v>831075.01799999992</v>
      </c>
      <c r="M20" s="356">
        <v>1458478.9780000001</v>
      </c>
    </row>
    <row r="21" spans="1:24" s="398" customFormat="1" ht="19.95" customHeight="1" x14ac:dyDescent="0.3">
      <c r="A21" s="330">
        <v>2017</v>
      </c>
      <c r="B21" s="353">
        <f t="shared" si="2"/>
        <v>39391315.25</v>
      </c>
      <c r="C21" s="353">
        <f t="shared" si="3"/>
        <v>55029316.327</v>
      </c>
      <c r="D21" s="331">
        <v>15411268</v>
      </c>
      <c r="E21" s="331">
        <v>33298456</v>
      </c>
      <c r="F21" s="331">
        <v>21500770</v>
      </c>
      <c r="G21" s="331">
        <v>16963784</v>
      </c>
      <c r="H21" s="331">
        <v>1328306</v>
      </c>
      <c r="I21" s="331">
        <v>2967727</v>
      </c>
      <c r="J21" s="331">
        <v>161856</v>
      </c>
      <c r="K21" s="331">
        <v>334492</v>
      </c>
      <c r="L21" s="331">
        <v>989115.24999999965</v>
      </c>
      <c r="M21" s="332">
        <v>1464857.327</v>
      </c>
    </row>
    <row r="22" spans="1:24" s="398" customFormat="1" ht="19.95" customHeight="1" x14ac:dyDescent="0.3">
      <c r="A22" s="335">
        <v>2018</v>
      </c>
      <c r="B22" s="353">
        <f>D22+F22+H22+J22+L22</f>
        <v>38802290.181999996</v>
      </c>
      <c r="C22" s="353">
        <f>E22+G22+I22+K22+M22</f>
        <v>57806516.503999993</v>
      </c>
      <c r="D22" s="333">
        <v>16439912.405999996</v>
      </c>
      <c r="E22" s="333">
        <v>34829781.843999997</v>
      </c>
      <c r="F22" s="333">
        <v>19651220.946000006</v>
      </c>
      <c r="G22" s="333">
        <v>17987550.152999997</v>
      </c>
      <c r="H22" s="333">
        <v>1345061.9379999998</v>
      </c>
      <c r="I22" s="333">
        <v>3047563.1679999987</v>
      </c>
      <c r="J22" s="333">
        <v>245049.61400000003</v>
      </c>
      <c r="K22" s="333">
        <v>444259.25299999997</v>
      </c>
      <c r="L22" s="333">
        <v>1121045.2779999999</v>
      </c>
      <c r="M22" s="334">
        <v>1497362.0860000001</v>
      </c>
    </row>
    <row r="23" spans="1:24" s="398" customFormat="1" ht="19.95" customHeight="1" x14ac:dyDescent="0.3">
      <c r="A23" s="335">
        <v>2019</v>
      </c>
      <c r="B23" s="353">
        <f>D23+F23+H23+J23+L23</f>
        <v>39094405.508000009</v>
      </c>
      <c r="C23" s="353">
        <f t="shared" si="3"/>
        <v>59902809.943999998</v>
      </c>
      <c r="D23" s="333">
        <v>16843994.649000004</v>
      </c>
      <c r="E23" s="333">
        <v>36064697.863999993</v>
      </c>
      <c r="F23" s="333">
        <v>19498350.717000004</v>
      </c>
      <c r="G23" s="333">
        <v>18063283.736000001</v>
      </c>
      <c r="H23" s="333">
        <v>1410724.4469999999</v>
      </c>
      <c r="I23" s="333">
        <v>3600414.5080000013</v>
      </c>
      <c r="J23" s="333">
        <v>191531.492</v>
      </c>
      <c r="K23" s="333">
        <v>565045.77</v>
      </c>
      <c r="L23" s="333">
        <v>1149804.2030000002</v>
      </c>
      <c r="M23" s="334">
        <v>1609368.0660000001</v>
      </c>
    </row>
    <row r="24" spans="1:24" s="398" customFormat="1" ht="19.95" customHeight="1" x14ac:dyDescent="0.3">
      <c r="A24" s="336" t="s">
        <v>2</v>
      </c>
      <c r="B24" s="399">
        <f>SUM(B12:B23)</f>
        <v>411313549.49573106</v>
      </c>
      <c r="C24" s="399">
        <f>SUM(C12:C23)</f>
        <v>550626339.67500007</v>
      </c>
      <c r="D24" s="399">
        <f t="shared" ref="D24:L24" si="4">SUM(D12:D23)</f>
        <v>170751884.07193696</v>
      </c>
      <c r="E24" s="399">
        <f t="shared" si="4"/>
        <v>326736542.33799994</v>
      </c>
      <c r="F24" s="399">
        <f t="shared" si="4"/>
        <v>219755175.74795201</v>
      </c>
      <c r="G24" s="399">
        <f t="shared" si="4"/>
        <v>178499828.68100002</v>
      </c>
      <c r="H24" s="399">
        <f t="shared" si="4"/>
        <v>12156316.791489</v>
      </c>
      <c r="I24" s="399">
        <f t="shared" si="4"/>
        <v>32124374.179000001</v>
      </c>
      <c r="J24" s="399">
        <f>SUM(J12:J23)</f>
        <v>1291944.246</v>
      </c>
      <c r="K24" s="399">
        <f t="shared" si="4"/>
        <v>2442675.122</v>
      </c>
      <c r="L24" s="399">
        <f t="shared" si="4"/>
        <v>7358228.6383529995</v>
      </c>
      <c r="M24" s="400">
        <f>SUM(M12:M23)</f>
        <v>10822919.355</v>
      </c>
    </row>
    <row r="25" spans="1:24" x14ac:dyDescent="0.25">
      <c r="A25" s="337" t="s">
        <v>188</v>
      </c>
    </row>
    <row r="26" spans="1:24" ht="15" customHeight="1" x14ac:dyDescent="0.25">
      <c r="A26" s="340" t="s">
        <v>187</v>
      </c>
      <c r="B26" s="373"/>
      <c r="C26" s="373"/>
      <c r="D26" s="373"/>
      <c r="E26" s="373"/>
      <c r="F26" s="373"/>
      <c r="G26" s="373"/>
      <c r="H26" s="373"/>
      <c r="I26" s="373"/>
      <c r="J26" s="614"/>
      <c r="K26" s="614"/>
    </row>
    <row r="27" spans="1:24" ht="14.4" customHeight="1" x14ac:dyDescent="0.25">
      <c r="A27" s="343"/>
      <c r="B27" s="73"/>
      <c r="C27" s="73"/>
      <c r="D27" s="73"/>
      <c r="E27" s="73"/>
      <c r="F27" s="73"/>
      <c r="G27" s="73"/>
      <c r="H27" s="21"/>
      <c r="I27" s="373"/>
      <c r="J27" s="614"/>
      <c r="K27" s="614"/>
    </row>
    <row r="28" spans="1:24" x14ac:dyDescent="0.25">
      <c r="A28" s="124" t="s">
        <v>160</v>
      </c>
      <c r="B28" s="107"/>
      <c r="C28" s="107"/>
      <c r="D28" s="107"/>
      <c r="E28" s="107"/>
      <c r="F28" s="107"/>
      <c r="G28" s="107"/>
      <c r="H28" s="127"/>
      <c r="I28" s="373"/>
      <c r="J28" s="614"/>
      <c r="K28" s="614"/>
    </row>
    <row r="29" spans="1:24" x14ac:dyDescent="0.25">
      <c r="B29" s="107"/>
      <c r="C29" s="107"/>
      <c r="D29" s="107"/>
      <c r="E29" s="107"/>
      <c r="F29" s="107"/>
      <c r="G29" s="345" t="s">
        <v>159</v>
      </c>
      <c r="H29" s="127"/>
      <c r="I29" s="373"/>
      <c r="J29" s="614"/>
      <c r="K29" s="614"/>
    </row>
    <row r="30" spans="1:24" ht="14.4" customHeight="1" x14ac:dyDescent="0.25">
      <c r="A30" s="680" t="s">
        <v>0</v>
      </c>
      <c r="B30" s="687" t="s">
        <v>1</v>
      </c>
      <c r="C30" s="687"/>
      <c r="D30" s="687"/>
      <c r="E30" s="687"/>
      <c r="F30" s="687"/>
      <c r="G30" s="688"/>
      <c r="H30" s="127"/>
      <c r="I30" s="373"/>
      <c r="J30" s="614"/>
      <c r="K30" s="614"/>
      <c r="W30" s="88"/>
      <c r="X30" s="88"/>
    </row>
    <row r="31" spans="1:24" ht="14.4" customHeight="1" x14ac:dyDescent="0.25">
      <c r="A31" s="681"/>
      <c r="B31" s="327" t="s">
        <v>2</v>
      </c>
      <c r="C31" s="327" t="s">
        <v>3</v>
      </c>
      <c r="D31" s="327" t="s">
        <v>4</v>
      </c>
      <c r="E31" s="327" t="s">
        <v>5</v>
      </c>
      <c r="F31" s="327" t="s">
        <v>138</v>
      </c>
      <c r="G31" s="347" t="s">
        <v>8</v>
      </c>
      <c r="H31" s="127"/>
      <c r="I31" s="373"/>
      <c r="J31" s="614"/>
      <c r="K31" s="614"/>
    </row>
    <row r="32" spans="1:24" x14ac:dyDescent="0.25">
      <c r="A32" s="681"/>
      <c r="B32" s="327" t="s">
        <v>152</v>
      </c>
      <c r="C32" s="327" t="s">
        <v>152</v>
      </c>
      <c r="D32" s="327" t="s">
        <v>152</v>
      </c>
      <c r="E32" s="327" t="s">
        <v>152</v>
      </c>
      <c r="F32" s="327" t="s">
        <v>152</v>
      </c>
      <c r="G32" s="347" t="s">
        <v>152</v>
      </c>
      <c r="H32" s="127"/>
      <c r="I32" s="373"/>
      <c r="J32" s="614"/>
      <c r="K32" s="614"/>
      <c r="W32" s="88"/>
      <c r="X32" s="88"/>
    </row>
    <row r="33" spans="1:22" s="398" customFormat="1" ht="19.95" customHeight="1" x14ac:dyDescent="0.25">
      <c r="A33" s="395">
        <v>2008</v>
      </c>
      <c r="B33" s="353">
        <f>(C12/B12)*1000</f>
        <v>1331.1028025442231</v>
      </c>
      <c r="C33" s="353">
        <f t="shared" ref="C33:C45" si="5">(E12/D12)*1000</f>
        <v>1625.1535960221897</v>
      </c>
      <c r="D33" s="353">
        <f t="shared" ref="D33:D44" si="6">(G12/F12)*1000</f>
        <v>846.61117673315471</v>
      </c>
      <c r="E33" s="353">
        <f t="shared" ref="E33:E44" si="7">(I12/H12)*1000</f>
        <v>5458.2677864984098</v>
      </c>
      <c r="F33" s="354" t="s">
        <v>186</v>
      </c>
      <c r="G33" s="368">
        <f t="shared" ref="G33:G44" si="8">(M12/L12)*1000</f>
        <v>1829.7657104051168</v>
      </c>
      <c r="I33" s="373"/>
      <c r="J33" s="614"/>
      <c r="K33" s="61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s="398" customFormat="1" ht="19.95" customHeight="1" x14ac:dyDescent="0.25">
      <c r="A34" s="395">
        <v>2009</v>
      </c>
      <c r="B34" s="353">
        <f t="shared" ref="B34:B43" si="9">(C13/B13)*1000</f>
        <v>1170.8413892536998</v>
      </c>
      <c r="C34" s="353">
        <f t="shared" si="5"/>
        <v>1598.7223928440912</v>
      </c>
      <c r="D34" s="353">
        <f t="shared" si="6"/>
        <v>742.1248036396247</v>
      </c>
      <c r="E34" s="353">
        <f t="shared" si="7"/>
        <v>1992.5337916162191</v>
      </c>
      <c r="F34" s="354" t="s">
        <v>186</v>
      </c>
      <c r="G34" s="368">
        <f t="shared" si="8"/>
        <v>974.66917407767153</v>
      </c>
      <c r="I34" s="373"/>
      <c r="J34" s="614"/>
      <c r="K34" s="614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s="398" customFormat="1" ht="19.95" customHeight="1" x14ac:dyDescent="0.25">
      <c r="A35" s="395">
        <v>2010</v>
      </c>
      <c r="B35" s="353">
        <f t="shared" si="9"/>
        <v>1208.3731808465402</v>
      </c>
      <c r="C35" s="353">
        <f t="shared" si="5"/>
        <v>1703.1870558668627</v>
      </c>
      <c r="D35" s="353">
        <f t="shared" si="6"/>
        <v>762.23838965631717</v>
      </c>
      <c r="E35" s="353">
        <f t="shared" si="7"/>
        <v>2302.1568786647622</v>
      </c>
      <c r="F35" s="354" t="s">
        <v>186</v>
      </c>
      <c r="G35" s="368">
        <f t="shared" si="8"/>
        <v>882.56139797470473</v>
      </c>
      <c r="I35" s="373"/>
      <c r="J35" s="614"/>
      <c r="K35" s="614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s="398" customFormat="1" ht="19.95" customHeight="1" x14ac:dyDescent="0.25">
      <c r="A36" s="395">
        <v>2011</v>
      </c>
      <c r="B36" s="353">
        <f t="shared" si="9"/>
        <v>1364.3328489393903</v>
      </c>
      <c r="C36" s="353">
        <f t="shared" si="5"/>
        <v>1857.8395052160515</v>
      </c>
      <c r="D36" s="353">
        <f t="shared" si="6"/>
        <v>881.56277004491847</v>
      </c>
      <c r="E36" s="353">
        <f t="shared" si="7"/>
        <v>2942.0504233368174</v>
      </c>
      <c r="F36" s="354" t="s">
        <v>186</v>
      </c>
      <c r="G36" s="368">
        <f t="shared" si="8"/>
        <v>1546.5407471170502</v>
      </c>
      <c r="I36" s="373"/>
      <c r="J36" s="614"/>
      <c r="K36" s="614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s="398" customFormat="1" ht="19.95" customHeight="1" x14ac:dyDescent="0.3">
      <c r="A37" s="395">
        <v>2012</v>
      </c>
      <c r="B37" s="353">
        <f t="shared" si="9"/>
        <v>1380.4067526427862</v>
      </c>
      <c r="C37" s="353">
        <f t="shared" si="5"/>
        <v>1931.4352047390046</v>
      </c>
      <c r="D37" s="353">
        <f t="shared" si="6"/>
        <v>878.93981170459494</v>
      </c>
      <c r="E37" s="353">
        <f t="shared" si="7"/>
        <v>3329.5267649680368</v>
      </c>
      <c r="F37" s="354" t="s">
        <v>186</v>
      </c>
      <c r="G37" s="368">
        <f t="shared" si="8"/>
        <v>2818.6854613997707</v>
      </c>
    </row>
    <row r="38" spans="1:22" s="398" customFormat="1" ht="19.95" customHeight="1" x14ac:dyDescent="0.3">
      <c r="A38" s="395">
        <v>2013</v>
      </c>
      <c r="B38" s="353">
        <f t="shared" si="9"/>
        <v>1250.2703119952355</v>
      </c>
      <c r="C38" s="353">
        <f t="shared" si="5"/>
        <v>1792.449856089162</v>
      </c>
      <c r="D38" s="353">
        <f t="shared" si="6"/>
        <v>801.59437146593882</v>
      </c>
      <c r="E38" s="353">
        <f t="shared" si="7"/>
        <v>2848.0611296553507</v>
      </c>
      <c r="F38" s="353">
        <f t="shared" ref="F38:F44" si="10">(K17/J17)*1000</f>
        <v>2426.2592196721748</v>
      </c>
      <c r="G38" s="368">
        <f t="shared" si="8"/>
        <v>28580.088495575223</v>
      </c>
    </row>
    <row r="39" spans="1:22" s="398" customFormat="1" ht="19.95" customHeight="1" x14ac:dyDescent="0.3">
      <c r="A39" s="395">
        <v>2014</v>
      </c>
      <c r="B39" s="353">
        <f t="shared" si="9"/>
        <v>1246.7693021770006</v>
      </c>
      <c r="C39" s="353">
        <f t="shared" si="5"/>
        <v>1845.9175779686548</v>
      </c>
      <c r="D39" s="353">
        <f t="shared" si="6"/>
        <v>763.27500675028921</v>
      </c>
      <c r="E39" s="353">
        <f t="shared" si="7"/>
        <v>2653.8765319574704</v>
      </c>
      <c r="F39" s="353">
        <f t="shared" si="10"/>
        <v>1854.8869660744574</v>
      </c>
      <c r="G39" s="368">
        <f t="shared" si="8"/>
        <v>7932.2211867678416</v>
      </c>
    </row>
    <row r="40" spans="1:22" s="398" customFormat="1" ht="19.95" customHeight="1" x14ac:dyDescent="0.3">
      <c r="A40" s="395">
        <v>2015</v>
      </c>
      <c r="B40" s="353">
        <f t="shared" si="9"/>
        <v>1268.7029836784229</v>
      </c>
      <c r="C40" s="353">
        <f t="shared" si="5"/>
        <v>1887.5273787443059</v>
      </c>
      <c r="D40" s="353">
        <f t="shared" si="6"/>
        <v>741.68122561584914</v>
      </c>
      <c r="E40" s="353">
        <f t="shared" si="7"/>
        <v>2406.3483899410348</v>
      </c>
      <c r="F40" s="353">
        <f t="shared" si="10"/>
        <v>1274.851523187996</v>
      </c>
      <c r="G40" s="368">
        <f t="shared" si="8"/>
        <v>1286.961154331223</v>
      </c>
    </row>
    <row r="41" spans="1:22" s="398" customFormat="1" ht="19.95" customHeight="1" x14ac:dyDescent="0.3">
      <c r="A41" s="395">
        <v>2016</v>
      </c>
      <c r="B41" s="353">
        <f t="shared" si="9"/>
        <v>1334.1619552682014</v>
      </c>
      <c r="C41" s="353">
        <f t="shared" si="5"/>
        <v>2086.5100807729964</v>
      </c>
      <c r="D41" s="353">
        <f t="shared" si="6"/>
        <v>710.09564023307883</v>
      </c>
      <c r="E41" s="353">
        <f t="shared" si="7"/>
        <v>2335.4021375859861</v>
      </c>
      <c r="F41" s="353">
        <f t="shared" si="10"/>
        <v>1018.6889806168035</v>
      </c>
      <c r="G41" s="368">
        <f t="shared" si="8"/>
        <v>1754.9305976130306</v>
      </c>
    </row>
    <row r="42" spans="1:22" s="398" customFormat="1" ht="19.95" customHeight="1" x14ac:dyDescent="0.3">
      <c r="A42" s="395">
        <v>2017</v>
      </c>
      <c r="B42" s="353">
        <f t="shared" si="9"/>
        <v>1396.9910874453476</v>
      </c>
      <c r="C42" s="353">
        <f t="shared" si="5"/>
        <v>2160.6564755086993</v>
      </c>
      <c r="D42" s="353">
        <f t="shared" si="6"/>
        <v>788.98495263192899</v>
      </c>
      <c r="E42" s="353">
        <f t="shared" si="7"/>
        <v>2234.2193741502333</v>
      </c>
      <c r="F42" s="353">
        <f t="shared" si="10"/>
        <v>2066.6024120205611</v>
      </c>
      <c r="G42" s="368">
        <f t="shared" si="8"/>
        <v>1480.9773957079324</v>
      </c>
    </row>
    <row r="43" spans="1:22" s="398" customFormat="1" ht="19.95" customHeight="1" x14ac:dyDescent="0.3">
      <c r="A43" s="395">
        <v>2018</v>
      </c>
      <c r="B43" s="353">
        <f t="shared" si="9"/>
        <v>1489.7707386049051</v>
      </c>
      <c r="C43" s="353">
        <f t="shared" si="5"/>
        <v>2118.6111570331932</v>
      </c>
      <c r="D43" s="353">
        <f t="shared" si="6"/>
        <v>915.340080009703</v>
      </c>
      <c r="E43" s="353">
        <f t="shared" si="7"/>
        <v>2265.741882884206</v>
      </c>
      <c r="F43" s="353">
        <f t="shared" si="10"/>
        <v>1812.9359428413543</v>
      </c>
      <c r="G43" s="368">
        <f t="shared" si="8"/>
        <v>1335.6838616468444</v>
      </c>
    </row>
    <row r="44" spans="1:22" s="398" customFormat="1" ht="19.95" customHeight="1" x14ac:dyDescent="0.3">
      <c r="A44" s="396">
        <v>2019</v>
      </c>
      <c r="B44" s="353">
        <f>(C23/B23)*1000</f>
        <v>1532.2604133663549</v>
      </c>
      <c r="C44" s="353">
        <f t="shared" si="5"/>
        <v>2141.1012420465881</v>
      </c>
      <c r="D44" s="353">
        <f t="shared" si="6"/>
        <v>926.40059655154266</v>
      </c>
      <c r="E44" s="353">
        <f t="shared" si="7"/>
        <v>2552.1741794838276</v>
      </c>
      <c r="F44" s="353">
        <f t="shared" si="10"/>
        <v>2950.1455040093356</v>
      </c>
      <c r="G44" s="368">
        <f t="shared" si="8"/>
        <v>1399.688800754888</v>
      </c>
    </row>
    <row r="45" spans="1:22" s="398" customFormat="1" ht="19.95" customHeight="1" x14ac:dyDescent="0.3">
      <c r="A45" s="397" t="s">
        <v>2</v>
      </c>
      <c r="B45" s="370">
        <f>(C24/B24)*1000</f>
        <v>1338.7021661456715</v>
      </c>
      <c r="C45" s="370">
        <f t="shared" si="5"/>
        <v>1913.5164693137287</v>
      </c>
      <c r="D45" s="370">
        <f t="shared" ref="D45" si="11">(G24/F24)*1000</f>
        <v>812.26677857967832</v>
      </c>
      <c r="E45" s="370">
        <f t="shared" ref="E45" si="12">(I24/H24)*1000</f>
        <v>2642.6075208480283</v>
      </c>
      <c r="F45" s="370">
        <f t="shared" ref="F45" si="13">(K24/J24)*1000</f>
        <v>1890.6970092268207</v>
      </c>
      <c r="G45" s="371">
        <f t="shared" ref="G45" si="14">(M24/L24)*1000</f>
        <v>1470.8593449499697</v>
      </c>
    </row>
    <row r="50" spans="2:11" x14ac:dyDescent="0.25">
      <c r="B50" s="88"/>
      <c r="C50" s="88"/>
      <c r="D50" s="88"/>
      <c r="E50" s="88"/>
      <c r="F50" s="88"/>
      <c r="G50" s="88"/>
      <c r="H50" s="88"/>
      <c r="I50" s="88"/>
      <c r="J50" s="88"/>
      <c r="K50" s="88"/>
    </row>
  </sheetData>
  <mergeCells count="11">
    <mergeCell ref="A30:A32"/>
    <mergeCell ref="B30:G30"/>
    <mergeCell ref="A7:M7"/>
    <mergeCell ref="B10:C10"/>
    <mergeCell ref="D10:E10"/>
    <mergeCell ref="F10:G10"/>
    <mergeCell ref="A9:A11"/>
    <mergeCell ref="H10:I10"/>
    <mergeCell ref="L10:M10"/>
    <mergeCell ref="J10:K10"/>
    <mergeCell ref="B9:M9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7:FP130"/>
  <sheetViews>
    <sheetView zoomScale="87" zoomScaleNormal="87" workbookViewId="0">
      <selection activeCell="F15" sqref="F15"/>
    </sheetView>
  </sheetViews>
  <sheetFormatPr defaultRowHeight="11.4" x14ac:dyDescent="0.2"/>
  <cols>
    <col min="1" max="1" width="14.88671875" style="114" customWidth="1"/>
    <col min="2" max="13" width="13.33203125" style="114" customWidth="1"/>
    <col min="14" max="147" width="12.88671875" style="114" customWidth="1"/>
    <col min="148" max="173" width="10" style="114" customWidth="1"/>
    <col min="174" max="16384" width="8.88671875" style="114"/>
  </cols>
  <sheetData>
    <row r="7" spans="1:166" x14ac:dyDescent="0.2">
      <c r="A7" s="708" t="s">
        <v>162</v>
      </c>
      <c r="B7" s="708"/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  <c r="O7" s="708"/>
      <c r="P7" s="708"/>
      <c r="Q7" s="708"/>
      <c r="R7" s="708"/>
      <c r="S7" s="708"/>
      <c r="T7" s="708"/>
      <c r="U7" s="708"/>
      <c r="V7" s="708"/>
      <c r="W7" s="708"/>
      <c r="X7" s="708"/>
      <c r="Y7" s="708"/>
      <c r="Z7" s="708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199"/>
      <c r="DS7" s="199"/>
      <c r="DT7" s="199"/>
      <c r="DU7" s="199"/>
      <c r="DV7" s="199"/>
      <c r="DW7" s="199"/>
      <c r="DX7" s="199"/>
      <c r="DY7" s="199"/>
      <c r="DZ7" s="199"/>
      <c r="EA7" s="199"/>
      <c r="EB7" s="199"/>
      <c r="EC7" s="199"/>
      <c r="ED7" s="199"/>
      <c r="EE7" s="199"/>
    </row>
    <row r="8" spans="1:166" x14ac:dyDescent="0.2"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</row>
    <row r="9" spans="1:166" x14ac:dyDescent="0.2">
      <c r="A9" s="403"/>
      <c r="B9" s="404"/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5"/>
      <c r="O9" s="405"/>
      <c r="P9" s="406"/>
      <c r="Q9" s="406"/>
      <c r="R9" s="406"/>
      <c r="S9" s="406"/>
      <c r="T9" s="406"/>
      <c r="U9" s="406"/>
      <c r="V9" s="406"/>
      <c r="W9" s="406"/>
      <c r="X9" s="406"/>
      <c r="Y9" s="406"/>
      <c r="Z9" s="406"/>
      <c r="AA9" s="406"/>
      <c r="AB9" s="406"/>
      <c r="AC9" s="406"/>
      <c r="AD9" s="406"/>
      <c r="AE9" s="406"/>
      <c r="AF9" s="406"/>
      <c r="AG9" s="406"/>
      <c r="AH9" s="406"/>
      <c r="AI9" s="406"/>
      <c r="AJ9" s="406"/>
      <c r="AK9" s="406"/>
      <c r="AL9" s="406"/>
      <c r="AM9" s="406"/>
      <c r="AN9" s="406"/>
      <c r="AO9" s="406"/>
      <c r="AP9" s="406"/>
      <c r="AQ9" s="406"/>
      <c r="AR9" s="406"/>
      <c r="AS9" s="406"/>
      <c r="AT9" s="406"/>
      <c r="AU9" s="406"/>
      <c r="AV9" s="406"/>
      <c r="AW9" s="406"/>
      <c r="AX9" s="406"/>
      <c r="AY9" s="406"/>
      <c r="AZ9" s="406"/>
      <c r="BA9" s="406"/>
      <c r="BB9" s="406"/>
      <c r="BC9" s="406"/>
      <c r="BD9" s="406"/>
      <c r="BE9" s="406"/>
      <c r="BF9" s="406"/>
      <c r="BG9" s="406"/>
      <c r="BH9" s="406"/>
      <c r="BI9" s="406"/>
      <c r="BJ9" s="406"/>
      <c r="BK9" s="406"/>
      <c r="BL9" s="406"/>
      <c r="BM9" s="406"/>
      <c r="BN9" s="406"/>
      <c r="BO9" s="406"/>
      <c r="BP9" s="406"/>
      <c r="BQ9" s="406"/>
      <c r="BR9" s="406"/>
      <c r="BS9" s="406"/>
      <c r="BT9" s="406"/>
      <c r="BU9" s="406"/>
      <c r="BV9" s="406"/>
      <c r="BW9" s="406"/>
      <c r="BX9" s="406"/>
      <c r="BY9" s="406"/>
      <c r="BZ9" s="406"/>
      <c r="CA9" s="406"/>
      <c r="CB9" s="406"/>
      <c r="CC9" s="406"/>
      <c r="CD9" s="406"/>
      <c r="CE9" s="406"/>
      <c r="CF9" s="406"/>
      <c r="CG9" s="406"/>
      <c r="CH9" s="406"/>
      <c r="CI9" s="406"/>
      <c r="CJ9" s="406"/>
      <c r="CK9" s="406"/>
      <c r="CL9" s="406"/>
      <c r="CM9" s="406"/>
      <c r="CN9" s="406"/>
      <c r="CO9" s="406"/>
      <c r="CP9" s="406"/>
      <c r="CQ9" s="406"/>
      <c r="CR9" s="406"/>
      <c r="CS9" s="406"/>
      <c r="CT9" s="406"/>
      <c r="CU9" s="406"/>
      <c r="CV9" s="406"/>
      <c r="CW9" s="406"/>
      <c r="CX9" s="406"/>
      <c r="CY9" s="406"/>
      <c r="CZ9" s="406"/>
      <c r="DA9" s="406"/>
      <c r="DB9" s="406"/>
      <c r="DC9" s="406"/>
      <c r="DD9" s="406"/>
      <c r="DE9" s="406"/>
      <c r="DF9" s="406"/>
      <c r="DG9" s="406"/>
      <c r="DH9" s="406"/>
      <c r="DI9" s="406"/>
      <c r="DJ9" s="406"/>
      <c r="DK9" s="406"/>
      <c r="DL9" s="406"/>
      <c r="DM9" s="406"/>
      <c r="DN9" s="406"/>
      <c r="DO9" s="406"/>
      <c r="DP9" s="406"/>
      <c r="DQ9" s="406"/>
      <c r="DR9" s="406"/>
      <c r="DS9" s="406"/>
      <c r="DT9" s="406"/>
      <c r="DU9" s="406"/>
      <c r="DV9" s="406"/>
      <c r="DW9" s="406"/>
      <c r="DX9" s="406"/>
      <c r="DY9" s="406"/>
      <c r="DZ9" s="406"/>
      <c r="EA9" s="406"/>
      <c r="EB9" s="406"/>
      <c r="EC9" s="406"/>
      <c r="ED9" s="406"/>
      <c r="EE9" s="406"/>
      <c r="EF9" s="406"/>
      <c r="EG9" s="406"/>
      <c r="EH9" s="406"/>
      <c r="EI9" s="406"/>
      <c r="EJ9" s="406"/>
      <c r="EK9" s="406"/>
      <c r="EL9" s="406"/>
      <c r="EM9" s="406"/>
      <c r="EN9" s="406"/>
      <c r="EO9" s="406"/>
      <c r="EP9" s="406"/>
      <c r="EQ9" s="406"/>
      <c r="ER9" s="406"/>
      <c r="ES9" s="406"/>
      <c r="ET9" s="406"/>
      <c r="EU9" s="406"/>
      <c r="FH9" s="406"/>
      <c r="FI9" s="406"/>
      <c r="FJ9" s="406"/>
    </row>
    <row r="10" spans="1:166" ht="14.4" customHeight="1" x14ac:dyDescent="0.2">
      <c r="B10" s="650">
        <v>2019</v>
      </c>
      <c r="C10" s="650"/>
      <c r="D10" s="650"/>
      <c r="E10" s="650"/>
      <c r="F10" s="650"/>
      <c r="G10" s="650"/>
      <c r="H10" s="650"/>
      <c r="I10" s="650"/>
      <c r="J10" s="650"/>
      <c r="K10" s="650"/>
      <c r="L10" s="650"/>
      <c r="M10" s="650"/>
      <c r="N10" s="650">
        <v>2018</v>
      </c>
      <c r="O10" s="650"/>
      <c r="P10" s="650"/>
      <c r="Q10" s="650"/>
      <c r="R10" s="650"/>
      <c r="S10" s="650"/>
      <c r="T10" s="650"/>
      <c r="U10" s="650"/>
      <c r="V10" s="650"/>
      <c r="W10" s="650"/>
      <c r="X10" s="650"/>
      <c r="Y10" s="650"/>
      <c r="Z10" s="650">
        <v>2017</v>
      </c>
      <c r="AA10" s="650"/>
      <c r="AB10" s="650"/>
      <c r="AC10" s="650"/>
      <c r="AD10" s="650"/>
      <c r="AE10" s="650"/>
      <c r="AF10" s="650"/>
      <c r="AG10" s="650"/>
      <c r="AH10" s="650"/>
      <c r="AI10" s="650"/>
      <c r="AJ10" s="650"/>
      <c r="AK10" s="650"/>
      <c r="AL10" s="650">
        <v>2016</v>
      </c>
      <c r="AM10" s="650"/>
      <c r="AN10" s="650"/>
      <c r="AO10" s="650"/>
      <c r="AP10" s="650"/>
      <c r="AQ10" s="650"/>
      <c r="AR10" s="650"/>
      <c r="AS10" s="650"/>
      <c r="AT10" s="650"/>
      <c r="AU10" s="650"/>
      <c r="AV10" s="650"/>
      <c r="AW10" s="650"/>
      <c r="AX10" s="650">
        <v>2015</v>
      </c>
      <c r="AY10" s="650"/>
      <c r="AZ10" s="650"/>
      <c r="BA10" s="650"/>
      <c r="BB10" s="650"/>
      <c r="BC10" s="650"/>
      <c r="BD10" s="650"/>
      <c r="BE10" s="650"/>
      <c r="BF10" s="650"/>
      <c r="BG10" s="650"/>
      <c r="BH10" s="650"/>
      <c r="BI10" s="650"/>
      <c r="BJ10" s="650">
        <v>2014</v>
      </c>
      <c r="BK10" s="650"/>
      <c r="BL10" s="650"/>
      <c r="BM10" s="650"/>
      <c r="BN10" s="650"/>
      <c r="BO10" s="650"/>
      <c r="BP10" s="650"/>
      <c r="BQ10" s="650"/>
      <c r="BR10" s="650"/>
      <c r="BS10" s="650"/>
      <c r="BT10" s="650"/>
      <c r="BU10" s="650"/>
      <c r="BV10" s="650">
        <v>2013</v>
      </c>
      <c r="BW10" s="650"/>
      <c r="BX10" s="650"/>
      <c r="BY10" s="650"/>
      <c r="BZ10" s="650"/>
      <c r="CA10" s="650"/>
      <c r="CB10" s="650"/>
      <c r="CC10" s="650"/>
      <c r="CD10" s="650"/>
      <c r="CE10" s="650"/>
      <c r="CF10" s="650"/>
      <c r="CG10" s="650"/>
      <c r="CH10" s="650">
        <v>2012</v>
      </c>
      <c r="CI10" s="650"/>
      <c r="CJ10" s="650"/>
      <c r="CK10" s="650"/>
      <c r="CL10" s="650"/>
      <c r="CM10" s="650"/>
      <c r="CN10" s="650"/>
      <c r="CO10" s="650"/>
      <c r="CP10" s="650"/>
      <c r="CQ10" s="650"/>
      <c r="CR10" s="650">
        <v>2011</v>
      </c>
      <c r="CS10" s="650"/>
      <c r="CT10" s="650"/>
      <c r="CU10" s="650"/>
      <c r="CV10" s="650"/>
      <c r="CW10" s="650"/>
      <c r="CX10" s="650"/>
      <c r="CY10" s="650"/>
      <c r="CZ10" s="650"/>
      <c r="DA10" s="650"/>
      <c r="DB10" s="650">
        <v>2010</v>
      </c>
      <c r="DC10" s="650"/>
      <c r="DD10" s="650"/>
      <c r="DE10" s="650"/>
      <c r="DF10" s="650"/>
      <c r="DG10" s="650"/>
      <c r="DH10" s="650"/>
      <c r="DI10" s="650"/>
      <c r="DJ10" s="650"/>
      <c r="DK10" s="650"/>
      <c r="DL10" s="650">
        <v>2009</v>
      </c>
      <c r="DM10" s="650"/>
      <c r="DN10" s="650"/>
      <c r="DO10" s="650"/>
      <c r="DP10" s="650"/>
      <c r="DQ10" s="650"/>
      <c r="DR10" s="650"/>
      <c r="DS10" s="650"/>
      <c r="DT10" s="650"/>
      <c r="DU10" s="650"/>
      <c r="DV10" s="650">
        <v>2008</v>
      </c>
      <c r="DW10" s="650"/>
      <c r="DX10" s="650"/>
      <c r="DY10" s="650"/>
      <c r="DZ10" s="650"/>
      <c r="EA10" s="650"/>
      <c r="EB10" s="650"/>
      <c r="EC10" s="650"/>
      <c r="ED10" s="650"/>
      <c r="EE10" s="650"/>
      <c r="EF10" s="650" t="s">
        <v>199</v>
      </c>
      <c r="EG10" s="650"/>
      <c r="EH10" s="650"/>
      <c r="EI10" s="650"/>
      <c r="EJ10" s="650"/>
      <c r="EK10" s="650"/>
      <c r="EL10" s="650"/>
      <c r="EM10" s="650"/>
      <c r="EN10" s="650"/>
      <c r="EO10" s="650"/>
      <c r="EP10" s="650"/>
      <c r="EQ10" s="650"/>
      <c r="ES10" s="407"/>
    </row>
    <row r="11" spans="1:166" ht="21.6" customHeight="1" x14ac:dyDescent="0.2">
      <c r="A11" s="709" t="s">
        <v>146</v>
      </c>
      <c r="B11" s="693" t="s">
        <v>2</v>
      </c>
      <c r="C11" s="692"/>
      <c r="D11" s="690" t="s">
        <v>3</v>
      </c>
      <c r="E11" s="692"/>
      <c r="F11" s="690" t="s">
        <v>4</v>
      </c>
      <c r="G11" s="692"/>
      <c r="H11" s="690" t="s">
        <v>5</v>
      </c>
      <c r="I11" s="692"/>
      <c r="J11" s="690" t="s">
        <v>138</v>
      </c>
      <c r="K11" s="692"/>
      <c r="L11" s="690" t="s">
        <v>139</v>
      </c>
      <c r="M11" s="691"/>
      <c r="N11" s="693" t="s">
        <v>2</v>
      </c>
      <c r="O11" s="692"/>
      <c r="P11" s="690" t="s">
        <v>3</v>
      </c>
      <c r="Q11" s="692"/>
      <c r="R11" s="690" t="s">
        <v>4</v>
      </c>
      <c r="S11" s="692"/>
      <c r="T11" s="690" t="s">
        <v>5</v>
      </c>
      <c r="U11" s="692"/>
      <c r="V11" s="690" t="s">
        <v>138</v>
      </c>
      <c r="W11" s="692"/>
      <c r="X11" s="690" t="s">
        <v>139</v>
      </c>
      <c r="Y11" s="691"/>
      <c r="Z11" s="693" t="s">
        <v>2</v>
      </c>
      <c r="AA11" s="692"/>
      <c r="AB11" s="690" t="s">
        <v>3</v>
      </c>
      <c r="AC11" s="692"/>
      <c r="AD11" s="690" t="s">
        <v>4</v>
      </c>
      <c r="AE11" s="692"/>
      <c r="AF11" s="690" t="s">
        <v>5</v>
      </c>
      <c r="AG11" s="692"/>
      <c r="AH11" s="690" t="s">
        <v>138</v>
      </c>
      <c r="AI11" s="692"/>
      <c r="AJ11" s="690" t="s">
        <v>139</v>
      </c>
      <c r="AK11" s="691"/>
      <c r="AL11" s="693" t="s">
        <v>2</v>
      </c>
      <c r="AM11" s="692"/>
      <c r="AN11" s="690" t="s">
        <v>3</v>
      </c>
      <c r="AO11" s="692"/>
      <c r="AP11" s="690" t="s">
        <v>4</v>
      </c>
      <c r="AQ11" s="692"/>
      <c r="AR11" s="690" t="s">
        <v>5</v>
      </c>
      <c r="AS11" s="692"/>
      <c r="AT11" s="690" t="s">
        <v>138</v>
      </c>
      <c r="AU11" s="692"/>
      <c r="AV11" s="690" t="s">
        <v>139</v>
      </c>
      <c r="AW11" s="691"/>
      <c r="AX11" s="693" t="s">
        <v>140</v>
      </c>
      <c r="AY11" s="692"/>
      <c r="AZ11" s="690" t="s">
        <v>3</v>
      </c>
      <c r="BA11" s="692"/>
      <c r="BB11" s="690" t="s">
        <v>4</v>
      </c>
      <c r="BC11" s="692"/>
      <c r="BD11" s="690" t="s">
        <v>5</v>
      </c>
      <c r="BE11" s="692"/>
      <c r="BF11" s="690" t="s">
        <v>138</v>
      </c>
      <c r="BG11" s="692"/>
      <c r="BH11" s="690" t="s">
        <v>139</v>
      </c>
      <c r="BI11" s="691"/>
      <c r="BJ11" s="706" t="s">
        <v>2</v>
      </c>
      <c r="BK11" s="707"/>
      <c r="BL11" s="707" t="s">
        <v>3</v>
      </c>
      <c r="BM11" s="707"/>
      <c r="BN11" s="707" t="s">
        <v>4</v>
      </c>
      <c r="BO11" s="707"/>
      <c r="BP11" s="707" t="s">
        <v>5</v>
      </c>
      <c r="BQ11" s="707"/>
      <c r="BR11" s="707" t="s">
        <v>138</v>
      </c>
      <c r="BS11" s="707"/>
      <c r="BT11" s="690" t="s">
        <v>139</v>
      </c>
      <c r="BU11" s="691"/>
      <c r="BV11" s="699" t="s">
        <v>2</v>
      </c>
      <c r="BW11" s="700"/>
      <c r="BX11" s="701" t="s">
        <v>3</v>
      </c>
      <c r="BY11" s="700"/>
      <c r="BZ11" s="701" t="s">
        <v>4</v>
      </c>
      <c r="CA11" s="700"/>
      <c r="CB11" s="701" t="s">
        <v>5</v>
      </c>
      <c r="CC11" s="700"/>
      <c r="CD11" s="704" t="s">
        <v>138</v>
      </c>
      <c r="CE11" s="705"/>
      <c r="CF11" s="702" t="s">
        <v>8</v>
      </c>
      <c r="CG11" s="703"/>
      <c r="CH11" s="699" t="s">
        <v>2</v>
      </c>
      <c r="CI11" s="700"/>
      <c r="CJ11" s="701" t="s">
        <v>3</v>
      </c>
      <c r="CK11" s="700"/>
      <c r="CL11" s="701" t="s">
        <v>4</v>
      </c>
      <c r="CM11" s="700"/>
      <c r="CN11" s="701" t="s">
        <v>5</v>
      </c>
      <c r="CO11" s="700"/>
      <c r="CP11" s="702" t="s">
        <v>137</v>
      </c>
      <c r="CQ11" s="703"/>
      <c r="CR11" s="694" t="s">
        <v>2</v>
      </c>
      <c r="CS11" s="695"/>
      <c r="CT11" s="696" t="s">
        <v>3</v>
      </c>
      <c r="CU11" s="695"/>
      <c r="CV11" s="696" t="s">
        <v>4</v>
      </c>
      <c r="CW11" s="695"/>
      <c r="CX11" s="696" t="s">
        <v>5</v>
      </c>
      <c r="CY11" s="695"/>
      <c r="CZ11" s="697" t="s">
        <v>136</v>
      </c>
      <c r="DA11" s="698"/>
      <c r="DB11" s="694" t="s">
        <v>2</v>
      </c>
      <c r="DC11" s="695"/>
      <c r="DD11" s="696" t="s">
        <v>3</v>
      </c>
      <c r="DE11" s="695"/>
      <c r="DF11" s="696" t="s">
        <v>4</v>
      </c>
      <c r="DG11" s="695"/>
      <c r="DH11" s="696" t="s">
        <v>5</v>
      </c>
      <c r="DI11" s="695"/>
      <c r="DJ11" s="697" t="s">
        <v>136</v>
      </c>
      <c r="DK11" s="698"/>
      <c r="DL11" s="694" t="s">
        <v>2</v>
      </c>
      <c r="DM11" s="695"/>
      <c r="DN11" s="696" t="s">
        <v>3</v>
      </c>
      <c r="DO11" s="695"/>
      <c r="DP11" s="696" t="s">
        <v>4</v>
      </c>
      <c r="DQ11" s="695"/>
      <c r="DR11" s="696" t="s">
        <v>5</v>
      </c>
      <c r="DS11" s="695"/>
      <c r="DT11" s="697" t="s">
        <v>135</v>
      </c>
      <c r="DU11" s="698"/>
      <c r="DV11" s="694" t="s">
        <v>2</v>
      </c>
      <c r="DW11" s="695"/>
      <c r="DX11" s="696" t="s">
        <v>3</v>
      </c>
      <c r="DY11" s="695"/>
      <c r="DZ11" s="696" t="s">
        <v>4</v>
      </c>
      <c r="EA11" s="695"/>
      <c r="EB11" s="696" t="s">
        <v>5</v>
      </c>
      <c r="EC11" s="695"/>
      <c r="ED11" s="697" t="s">
        <v>135</v>
      </c>
      <c r="EE11" s="698"/>
      <c r="EF11" s="693" t="s">
        <v>140</v>
      </c>
      <c r="EG11" s="692"/>
      <c r="EH11" s="690" t="s">
        <v>3</v>
      </c>
      <c r="EI11" s="692"/>
      <c r="EJ11" s="690" t="s">
        <v>4</v>
      </c>
      <c r="EK11" s="692"/>
      <c r="EL11" s="690" t="s">
        <v>5</v>
      </c>
      <c r="EM11" s="692"/>
      <c r="EN11" s="690" t="s">
        <v>138</v>
      </c>
      <c r="EO11" s="692"/>
      <c r="EP11" s="690" t="s">
        <v>139</v>
      </c>
      <c r="EQ11" s="691"/>
    </row>
    <row r="12" spans="1:166" ht="20.399999999999999" customHeight="1" x14ac:dyDescent="0.2">
      <c r="A12" s="710"/>
      <c r="B12" s="408" t="s">
        <v>6</v>
      </c>
      <c r="C12" s="409" t="s">
        <v>215</v>
      </c>
      <c r="D12" s="409" t="s">
        <v>6</v>
      </c>
      <c r="E12" s="409" t="s">
        <v>215</v>
      </c>
      <c r="F12" s="409" t="s">
        <v>6</v>
      </c>
      <c r="G12" s="409" t="s">
        <v>215</v>
      </c>
      <c r="H12" s="409" t="s">
        <v>6</v>
      </c>
      <c r="I12" s="409" t="s">
        <v>215</v>
      </c>
      <c r="J12" s="409" t="s">
        <v>6</v>
      </c>
      <c r="K12" s="409" t="s">
        <v>215</v>
      </c>
      <c r="L12" s="410" t="s">
        <v>6</v>
      </c>
      <c r="M12" s="411" t="s">
        <v>215</v>
      </c>
      <c r="N12" s="408" t="s">
        <v>6</v>
      </c>
      <c r="O12" s="409" t="s">
        <v>215</v>
      </c>
      <c r="P12" s="409" t="s">
        <v>6</v>
      </c>
      <c r="Q12" s="409" t="s">
        <v>215</v>
      </c>
      <c r="R12" s="409" t="s">
        <v>6</v>
      </c>
      <c r="S12" s="409" t="s">
        <v>215</v>
      </c>
      <c r="T12" s="409" t="s">
        <v>6</v>
      </c>
      <c r="U12" s="409" t="s">
        <v>215</v>
      </c>
      <c r="V12" s="409" t="s">
        <v>6</v>
      </c>
      <c r="W12" s="409" t="s">
        <v>215</v>
      </c>
      <c r="X12" s="410" t="s">
        <v>6</v>
      </c>
      <c r="Y12" s="411" t="s">
        <v>215</v>
      </c>
      <c r="Z12" s="408" t="s">
        <v>6</v>
      </c>
      <c r="AA12" s="409" t="s">
        <v>215</v>
      </c>
      <c r="AB12" s="409" t="s">
        <v>6</v>
      </c>
      <c r="AC12" s="409" t="s">
        <v>215</v>
      </c>
      <c r="AD12" s="409" t="s">
        <v>6</v>
      </c>
      <c r="AE12" s="409" t="s">
        <v>215</v>
      </c>
      <c r="AF12" s="409" t="s">
        <v>6</v>
      </c>
      <c r="AG12" s="409" t="s">
        <v>215</v>
      </c>
      <c r="AH12" s="409" t="s">
        <v>6</v>
      </c>
      <c r="AI12" s="409" t="s">
        <v>215</v>
      </c>
      <c r="AJ12" s="410" t="s">
        <v>6</v>
      </c>
      <c r="AK12" s="411" t="s">
        <v>215</v>
      </c>
      <c r="AL12" s="408" t="s">
        <v>6</v>
      </c>
      <c r="AM12" s="409" t="s">
        <v>215</v>
      </c>
      <c r="AN12" s="409" t="s">
        <v>6</v>
      </c>
      <c r="AO12" s="409" t="s">
        <v>215</v>
      </c>
      <c r="AP12" s="409" t="s">
        <v>6</v>
      </c>
      <c r="AQ12" s="409" t="s">
        <v>215</v>
      </c>
      <c r="AR12" s="409" t="s">
        <v>6</v>
      </c>
      <c r="AS12" s="409" t="s">
        <v>215</v>
      </c>
      <c r="AT12" s="409" t="s">
        <v>6</v>
      </c>
      <c r="AU12" s="409" t="s">
        <v>215</v>
      </c>
      <c r="AV12" s="410" t="s">
        <v>6</v>
      </c>
      <c r="AW12" s="411" t="s">
        <v>215</v>
      </c>
      <c r="AX12" s="408" t="s">
        <v>6</v>
      </c>
      <c r="AY12" s="409" t="s">
        <v>215</v>
      </c>
      <c r="AZ12" s="409" t="s">
        <v>6</v>
      </c>
      <c r="BA12" s="409" t="s">
        <v>215</v>
      </c>
      <c r="BB12" s="409" t="s">
        <v>6</v>
      </c>
      <c r="BC12" s="409" t="s">
        <v>215</v>
      </c>
      <c r="BD12" s="409" t="s">
        <v>6</v>
      </c>
      <c r="BE12" s="409" t="s">
        <v>215</v>
      </c>
      <c r="BF12" s="409" t="s">
        <v>6</v>
      </c>
      <c r="BG12" s="409" t="s">
        <v>215</v>
      </c>
      <c r="BH12" s="410" t="s">
        <v>6</v>
      </c>
      <c r="BI12" s="411" t="s">
        <v>215</v>
      </c>
      <c r="BJ12" s="412" t="s">
        <v>6</v>
      </c>
      <c r="BK12" s="410" t="s">
        <v>215</v>
      </c>
      <c r="BL12" s="410" t="s">
        <v>6</v>
      </c>
      <c r="BM12" s="410" t="s">
        <v>215</v>
      </c>
      <c r="BN12" s="410" t="s">
        <v>6</v>
      </c>
      <c r="BO12" s="410" t="s">
        <v>215</v>
      </c>
      <c r="BP12" s="410" t="s">
        <v>6</v>
      </c>
      <c r="BQ12" s="410" t="s">
        <v>215</v>
      </c>
      <c r="BR12" s="410" t="s">
        <v>6</v>
      </c>
      <c r="BS12" s="410" t="s">
        <v>215</v>
      </c>
      <c r="BT12" s="410" t="s">
        <v>6</v>
      </c>
      <c r="BU12" s="411" t="s">
        <v>215</v>
      </c>
      <c r="BV12" s="413" t="s">
        <v>6</v>
      </c>
      <c r="BW12" s="414" t="s">
        <v>215</v>
      </c>
      <c r="BX12" s="414" t="s">
        <v>6</v>
      </c>
      <c r="BY12" s="414" t="s">
        <v>215</v>
      </c>
      <c r="BZ12" s="414" t="s">
        <v>6</v>
      </c>
      <c r="CA12" s="414" t="s">
        <v>215</v>
      </c>
      <c r="CB12" s="414" t="s">
        <v>6</v>
      </c>
      <c r="CC12" s="414" t="s">
        <v>215</v>
      </c>
      <c r="CD12" s="414" t="s">
        <v>6</v>
      </c>
      <c r="CE12" s="414" t="s">
        <v>215</v>
      </c>
      <c r="CF12" s="414" t="s">
        <v>6</v>
      </c>
      <c r="CG12" s="415" t="s">
        <v>215</v>
      </c>
      <c r="CH12" s="413" t="s">
        <v>6</v>
      </c>
      <c r="CI12" s="414" t="s">
        <v>215</v>
      </c>
      <c r="CJ12" s="414" t="s">
        <v>6</v>
      </c>
      <c r="CK12" s="414" t="s">
        <v>215</v>
      </c>
      <c r="CL12" s="414" t="s">
        <v>6</v>
      </c>
      <c r="CM12" s="414" t="s">
        <v>215</v>
      </c>
      <c r="CN12" s="414" t="s">
        <v>6</v>
      </c>
      <c r="CO12" s="414" t="s">
        <v>215</v>
      </c>
      <c r="CP12" s="414" t="s">
        <v>6</v>
      </c>
      <c r="CQ12" s="415" t="s">
        <v>215</v>
      </c>
      <c r="CR12" s="416" t="s">
        <v>6</v>
      </c>
      <c r="CS12" s="417" t="s">
        <v>216</v>
      </c>
      <c r="CT12" s="417" t="s">
        <v>6</v>
      </c>
      <c r="CU12" s="417" t="s">
        <v>216</v>
      </c>
      <c r="CV12" s="417" t="s">
        <v>6</v>
      </c>
      <c r="CW12" s="417" t="s">
        <v>216</v>
      </c>
      <c r="CX12" s="417" t="s">
        <v>6</v>
      </c>
      <c r="CY12" s="417" t="s">
        <v>216</v>
      </c>
      <c r="CZ12" s="418" t="s">
        <v>6</v>
      </c>
      <c r="DA12" s="419" t="s">
        <v>216</v>
      </c>
      <c r="DB12" s="420" t="s">
        <v>6</v>
      </c>
      <c r="DC12" s="418" t="s">
        <v>216</v>
      </c>
      <c r="DD12" s="418" t="s">
        <v>6</v>
      </c>
      <c r="DE12" s="418" t="s">
        <v>216</v>
      </c>
      <c r="DF12" s="418" t="s">
        <v>6</v>
      </c>
      <c r="DG12" s="418" t="s">
        <v>216</v>
      </c>
      <c r="DH12" s="418" t="s">
        <v>6</v>
      </c>
      <c r="DI12" s="418" t="s">
        <v>216</v>
      </c>
      <c r="DJ12" s="418" t="s">
        <v>6</v>
      </c>
      <c r="DK12" s="419" t="s">
        <v>216</v>
      </c>
      <c r="DL12" s="420" t="s">
        <v>6</v>
      </c>
      <c r="DM12" s="418" t="s">
        <v>216</v>
      </c>
      <c r="DN12" s="418" t="s">
        <v>6</v>
      </c>
      <c r="DO12" s="418" t="s">
        <v>216</v>
      </c>
      <c r="DP12" s="418" t="s">
        <v>6</v>
      </c>
      <c r="DQ12" s="418" t="s">
        <v>216</v>
      </c>
      <c r="DR12" s="418" t="s">
        <v>6</v>
      </c>
      <c r="DS12" s="418" t="s">
        <v>216</v>
      </c>
      <c r="DT12" s="418" t="s">
        <v>6</v>
      </c>
      <c r="DU12" s="419" t="s">
        <v>216</v>
      </c>
      <c r="DV12" s="420" t="s">
        <v>6</v>
      </c>
      <c r="DW12" s="418" t="s">
        <v>216</v>
      </c>
      <c r="DX12" s="418" t="s">
        <v>6</v>
      </c>
      <c r="DY12" s="418" t="s">
        <v>216</v>
      </c>
      <c r="DZ12" s="418" t="s">
        <v>6</v>
      </c>
      <c r="EA12" s="418" t="s">
        <v>216</v>
      </c>
      <c r="EB12" s="418" t="s">
        <v>6</v>
      </c>
      <c r="EC12" s="418" t="s">
        <v>216</v>
      </c>
      <c r="ED12" s="418" t="s">
        <v>6</v>
      </c>
      <c r="EE12" s="419" t="s">
        <v>216</v>
      </c>
      <c r="EF12" s="408" t="s">
        <v>6</v>
      </c>
      <c r="EG12" s="409" t="s">
        <v>215</v>
      </c>
      <c r="EH12" s="409" t="s">
        <v>6</v>
      </c>
      <c r="EI12" s="409" t="s">
        <v>215</v>
      </c>
      <c r="EJ12" s="409" t="s">
        <v>6</v>
      </c>
      <c r="EK12" s="409" t="s">
        <v>215</v>
      </c>
      <c r="EL12" s="409" t="s">
        <v>6</v>
      </c>
      <c r="EM12" s="409" t="s">
        <v>215</v>
      </c>
      <c r="EN12" s="409" t="s">
        <v>6</v>
      </c>
      <c r="EO12" s="409" t="s">
        <v>215</v>
      </c>
      <c r="EP12" s="410" t="s">
        <v>6</v>
      </c>
      <c r="EQ12" s="411" t="s">
        <v>215</v>
      </c>
    </row>
    <row r="13" spans="1:166" x14ac:dyDescent="0.2">
      <c r="A13" s="421" t="s">
        <v>141</v>
      </c>
      <c r="B13" s="422">
        <f t="shared" ref="B13:M13" si="0">SUM(B14:B41)</f>
        <v>31326852.166999999</v>
      </c>
      <c r="C13" s="423">
        <f t="shared" si="0"/>
        <v>60373271.511999987</v>
      </c>
      <c r="D13" s="423">
        <f t="shared" si="0"/>
        <v>20291877.578000002</v>
      </c>
      <c r="E13" s="423">
        <f t="shared" si="0"/>
        <v>46868092.877999991</v>
      </c>
      <c r="F13" s="423">
        <f t="shared" si="0"/>
        <v>7540722.1749999989</v>
      </c>
      <c r="G13" s="423">
        <f t="shared" si="0"/>
        <v>4429743.6549999993</v>
      </c>
      <c r="H13" s="423">
        <f t="shared" si="0"/>
        <v>10623.632000000001</v>
      </c>
      <c r="I13" s="423">
        <f t="shared" si="0"/>
        <v>982588.94600000011</v>
      </c>
      <c r="J13" s="423">
        <f t="shared" si="0"/>
        <v>603130.46900000027</v>
      </c>
      <c r="K13" s="423">
        <f t="shared" si="0"/>
        <v>350606.9310000001</v>
      </c>
      <c r="L13" s="423">
        <f t="shared" si="0"/>
        <v>2880498.3130000001</v>
      </c>
      <c r="M13" s="424">
        <f t="shared" si="0"/>
        <v>7742239.102</v>
      </c>
      <c r="N13" s="422">
        <f t="shared" ref="N13:BY13" si="1">SUM(N14:N41)</f>
        <v>31554967.039999995</v>
      </c>
      <c r="O13" s="423">
        <f t="shared" si="1"/>
        <v>57113336.145000003</v>
      </c>
      <c r="P13" s="423">
        <f t="shared" si="1"/>
        <v>19903612.430000003</v>
      </c>
      <c r="Q13" s="423">
        <f t="shared" si="1"/>
        <v>45559927.849000029</v>
      </c>
      <c r="R13" s="423">
        <f t="shared" si="1"/>
        <v>7102303.6259999983</v>
      </c>
      <c r="S13" s="423">
        <f t="shared" si="1"/>
        <v>4968453.835</v>
      </c>
      <c r="T13" s="423">
        <f t="shared" si="1"/>
        <v>10097.217000000001</v>
      </c>
      <c r="U13" s="423">
        <f t="shared" si="1"/>
        <v>1115082.567</v>
      </c>
      <c r="V13" s="423">
        <f t="shared" si="1"/>
        <v>333155.24099999998</v>
      </c>
      <c r="W13" s="423">
        <f t="shared" si="1"/>
        <v>327759.63499999995</v>
      </c>
      <c r="X13" s="423">
        <f t="shared" si="1"/>
        <v>4205798.5259999996</v>
      </c>
      <c r="Y13" s="424">
        <f t="shared" si="1"/>
        <v>5142112.2590000005</v>
      </c>
      <c r="Z13" s="422">
        <f t="shared" si="1"/>
        <v>31734522.263000078</v>
      </c>
      <c r="AA13" s="423">
        <f t="shared" si="1"/>
        <v>53110227.497000046</v>
      </c>
      <c r="AB13" s="423">
        <f t="shared" si="1"/>
        <v>19375537.057000075</v>
      </c>
      <c r="AC13" s="423">
        <f t="shared" si="1"/>
        <v>42219118.952000029</v>
      </c>
      <c r="AD13" s="423">
        <f t="shared" si="1"/>
        <v>7419145.3319999976</v>
      </c>
      <c r="AE13" s="423">
        <f t="shared" si="1"/>
        <v>4857764.9619999994</v>
      </c>
      <c r="AF13" s="423">
        <f t="shared" si="1"/>
        <v>14829.134999999997</v>
      </c>
      <c r="AG13" s="423">
        <f t="shared" si="1"/>
        <v>811610.71600000013</v>
      </c>
      <c r="AH13" s="423">
        <f t="shared" si="1"/>
        <v>349373.82800000004</v>
      </c>
      <c r="AI13" s="423">
        <f t="shared" si="1"/>
        <v>306072.34299999999</v>
      </c>
      <c r="AJ13" s="423">
        <f t="shared" si="1"/>
        <v>4575636.911000004</v>
      </c>
      <c r="AK13" s="424">
        <f t="shared" si="1"/>
        <v>4915660.5239999974</v>
      </c>
      <c r="AL13" s="425">
        <f t="shared" si="1"/>
        <v>30282948.525000002</v>
      </c>
      <c r="AM13" s="426">
        <f t="shared" si="1"/>
        <v>47634943.901000008</v>
      </c>
      <c r="AN13" s="426">
        <f t="shared" si="1"/>
        <v>18007157.609000001</v>
      </c>
      <c r="AO13" s="426">
        <f t="shared" si="1"/>
        <v>38089778.004000001</v>
      </c>
      <c r="AP13" s="426">
        <f t="shared" si="1"/>
        <v>6935007.5530000012</v>
      </c>
      <c r="AQ13" s="426">
        <f t="shared" si="1"/>
        <v>4176318.1350000002</v>
      </c>
      <c r="AR13" s="426">
        <f t="shared" si="1"/>
        <v>8455.9629999999997</v>
      </c>
      <c r="AS13" s="426">
        <f t="shared" si="1"/>
        <v>759593.63300000003</v>
      </c>
      <c r="AT13" s="426">
        <f t="shared" si="1"/>
        <v>654326.06999999995</v>
      </c>
      <c r="AU13" s="426">
        <f t="shared" si="1"/>
        <v>265310.85199999996</v>
      </c>
      <c r="AV13" s="426">
        <f t="shared" si="1"/>
        <v>4678001.3299999991</v>
      </c>
      <c r="AW13" s="427">
        <f t="shared" si="1"/>
        <v>4343943.2769999998</v>
      </c>
      <c r="AX13" s="428">
        <f t="shared" si="1"/>
        <v>29619051.03800004</v>
      </c>
      <c r="AY13" s="429">
        <f t="shared" si="1"/>
        <v>46151612.742000028</v>
      </c>
      <c r="AZ13" s="429">
        <f t="shared" si="1"/>
        <v>17498927.97200004</v>
      </c>
      <c r="BA13" s="429">
        <f t="shared" si="1"/>
        <v>36619468.122000001</v>
      </c>
      <c r="BB13" s="429">
        <f t="shared" si="1"/>
        <v>7179200.925999999</v>
      </c>
      <c r="BC13" s="429">
        <f t="shared" si="1"/>
        <v>4298959.6440000003</v>
      </c>
      <c r="BD13" s="429">
        <f t="shared" si="1"/>
        <v>7418.0469999999868</v>
      </c>
      <c r="BE13" s="429">
        <f t="shared" si="1"/>
        <v>644160.41500000004</v>
      </c>
      <c r="BF13" s="429">
        <f t="shared" si="1"/>
        <v>470129.89299999992</v>
      </c>
      <c r="BG13" s="429">
        <f t="shared" si="1"/>
        <v>302857.83400000003</v>
      </c>
      <c r="BH13" s="429">
        <f t="shared" si="1"/>
        <v>4463374.2000000011</v>
      </c>
      <c r="BI13" s="430">
        <f t="shared" si="1"/>
        <v>4286166.727</v>
      </c>
      <c r="BJ13" s="428">
        <f t="shared" si="1"/>
        <v>27785112.941000093</v>
      </c>
      <c r="BK13" s="429">
        <f t="shared" si="1"/>
        <v>40738011.285999984</v>
      </c>
      <c r="BL13" s="429">
        <f t="shared" si="1"/>
        <v>17487340.756000094</v>
      </c>
      <c r="BM13" s="429">
        <f t="shared" si="1"/>
        <v>34242635.641999967</v>
      </c>
      <c r="BN13" s="429">
        <f t="shared" si="1"/>
        <v>7598562.5099999988</v>
      </c>
      <c r="BO13" s="429">
        <f t="shared" si="1"/>
        <v>4409846.1839999994</v>
      </c>
      <c r="BP13" s="429">
        <f t="shared" si="1"/>
        <v>6938.8649999999852</v>
      </c>
      <c r="BQ13" s="429">
        <f t="shared" si="1"/>
        <v>733973.85499999998</v>
      </c>
      <c r="BR13" s="429">
        <f t="shared" si="1"/>
        <v>431497.06800000003</v>
      </c>
      <c r="BS13" s="429">
        <f t="shared" si="1"/>
        <v>317696.01000000018</v>
      </c>
      <c r="BT13" s="429">
        <f t="shared" si="1"/>
        <v>2260773.7419999978</v>
      </c>
      <c r="BU13" s="430">
        <f t="shared" si="1"/>
        <v>1033859.5950000003</v>
      </c>
      <c r="BV13" s="428">
        <f t="shared" si="1"/>
        <v>25530545.016370002</v>
      </c>
      <c r="BW13" s="429">
        <f t="shared" si="1"/>
        <v>38176925.513000049</v>
      </c>
      <c r="BX13" s="429">
        <f t="shared" si="1"/>
        <v>15515020.827104002</v>
      </c>
      <c r="BY13" s="429">
        <f t="shared" si="1"/>
        <v>31984689.877000052</v>
      </c>
      <c r="BZ13" s="429">
        <f t="shared" ref="BZ13:CQ13" si="2">SUM(BZ14:BZ41)</f>
        <v>7557576.5003759982</v>
      </c>
      <c r="CA13" s="429">
        <f t="shared" si="2"/>
        <v>4157206.8979999996</v>
      </c>
      <c r="CB13" s="429">
        <f t="shared" si="2"/>
        <v>8056.6716509999942</v>
      </c>
      <c r="CC13" s="429">
        <f t="shared" si="2"/>
        <v>752391.77</v>
      </c>
      <c r="CD13" s="429">
        <f t="shared" si="2"/>
        <v>387059.11993400002</v>
      </c>
      <c r="CE13" s="429">
        <f t="shared" si="2"/>
        <v>314020.46300000005</v>
      </c>
      <c r="CF13" s="429">
        <f t="shared" si="2"/>
        <v>2062831.8973049999</v>
      </c>
      <c r="CG13" s="430">
        <f t="shared" si="2"/>
        <v>968616.50499999977</v>
      </c>
      <c r="CH13" s="428">
        <f t="shared" si="2"/>
        <v>24452709</v>
      </c>
      <c r="CI13" s="429">
        <f t="shared" si="2"/>
        <v>37610769</v>
      </c>
      <c r="CJ13" s="429">
        <f t="shared" si="2"/>
        <v>15120827</v>
      </c>
      <c r="CK13" s="429">
        <f t="shared" si="2"/>
        <v>31469404</v>
      </c>
      <c r="CL13" s="429">
        <f t="shared" si="2"/>
        <v>7391357</v>
      </c>
      <c r="CM13" s="429">
        <f t="shared" si="2"/>
        <v>4264742</v>
      </c>
      <c r="CN13" s="429">
        <f t="shared" si="2"/>
        <v>9308</v>
      </c>
      <c r="CO13" s="429">
        <f t="shared" si="2"/>
        <v>684231</v>
      </c>
      <c r="CP13" s="429">
        <f t="shared" si="2"/>
        <v>1931217</v>
      </c>
      <c r="CQ13" s="430">
        <f t="shared" si="2"/>
        <v>1192392</v>
      </c>
      <c r="CR13" s="428">
        <f t="shared" ref="CR13:CS13" si="3">SUM(CR14:CR41)</f>
        <v>23202415.368953027</v>
      </c>
      <c r="CS13" s="429">
        <f t="shared" si="3"/>
        <v>38202413.196000017</v>
      </c>
      <c r="CT13" s="429">
        <f t="shared" ref="CT13:DA13" si="4">SUM(CT14:CT41)</f>
        <v>14673561.964036027</v>
      </c>
      <c r="CU13" s="429">
        <f t="shared" si="4"/>
        <v>31499310.514000013</v>
      </c>
      <c r="CV13" s="429">
        <f t="shared" si="4"/>
        <v>6520337.4734180002</v>
      </c>
      <c r="CW13" s="429">
        <f t="shared" si="4"/>
        <v>4492240.3710000003</v>
      </c>
      <c r="CX13" s="429">
        <f t="shared" si="4"/>
        <v>9426.6073619999934</v>
      </c>
      <c r="CY13" s="429">
        <f t="shared" si="4"/>
        <v>694012.65399999998</v>
      </c>
      <c r="CZ13" s="429">
        <f t="shared" si="4"/>
        <v>1999089.324136999</v>
      </c>
      <c r="DA13" s="430">
        <f t="shared" si="4"/>
        <v>1516849.6569999992</v>
      </c>
      <c r="DB13" s="428">
        <f t="shared" ref="DB13:EE13" si="5">SUM(DB14:DB41)</f>
        <v>24775660.751841009</v>
      </c>
      <c r="DC13" s="429">
        <f t="shared" si="5"/>
        <v>37904470.972999983</v>
      </c>
      <c r="DD13" s="429">
        <f t="shared" si="5"/>
        <v>14835165.906705003</v>
      </c>
      <c r="DE13" s="429">
        <f t="shared" si="5"/>
        <v>30935228.29299999</v>
      </c>
      <c r="DF13" s="429">
        <f t="shared" si="5"/>
        <v>7387502.3496640027</v>
      </c>
      <c r="DG13" s="429">
        <f t="shared" si="5"/>
        <v>4244939.4910000013</v>
      </c>
      <c r="DH13" s="429">
        <f t="shared" si="5"/>
        <v>88576.440371999939</v>
      </c>
      <c r="DI13" s="429">
        <f t="shared" si="5"/>
        <v>780313.34599999979</v>
      </c>
      <c r="DJ13" s="429">
        <f t="shared" si="5"/>
        <v>2464416.0551</v>
      </c>
      <c r="DK13" s="430">
        <f t="shared" si="5"/>
        <v>1943989.8430000003</v>
      </c>
      <c r="DL13" s="428">
        <f t="shared" si="5"/>
        <v>24049786.883446004</v>
      </c>
      <c r="DM13" s="429">
        <f t="shared" si="5"/>
        <v>35980665.137999967</v>
      </c>
      <c r="DN13" s="429">
        <f t="shared" si="5"/>
        <v>14305444.157634007</v>
      </c>
      <c r="DO13" s="429">
        <f t="shared" si="5"/>
        <v>29406259.207999956</v>
      </c>
      <c r="DP13" s="429">
        <f t="shared" si="5"/>
        <v>7354790.4904899988</v>
      </c>
      <c r="DQ13" s="429">
        <f t="shared" si="5"/>
        <v>3712131.5449999999</v>
      </c>
      <c r="DR13" s="429">
        <f t="shared" si="5"/>
        <v>12105.271319000009</v>
      </c>
      <c r="DS13" s="429">
        <f t="shared" si="5"/>
        <v>780520.15399999975</v>
      </c>
      <c r="DT13" s="429">
        <f t="shared" si="5"/>
        <v>2377446.9640030004</v>
      </c>
      <c r="DU13" s="430">
        <f t="shared" si="5"/>
        <v>2081754.2309999997</v>
      </c>
      <c r="DV13" s="428">
        <f t="shared" si="5"/>
        <v>23004371.443000022</v>
      </c>
      <c r="DW13" s="429">
        <f t="shared" si="5"/>
        <v>42560092.419000022</v>
      </c>
      <c r="DX13" s="429">
        <f t="shared" si="5"/>
        <v>14385478.285000015</v>
      </c>
      <c r="DY13" s="429">
        <f t="shared" si="5"/>
        <v>33108959.419000015</v>
      </c>
      <c r="DZ13" s="429">
        <f t="shared" si="5"/>
        <v>6077537.9870000007</v>
      </c>
      <c r="EA13" s="429">
        <f t="shared" si="5"/>
        <v>4862537.7590000005</v>
      </c>
      <c r="EB13" s="429">
        <f t="shared" si="5"/>
        <v>11924.206999999984</v>
      </c>
      <c r="EC13" s="429">
        <f t="shared" si="5"/>
        <v>805715.44400000002</v>
      </c>
      <c r="ED13" s="429">
        <f t="shared" si="5"/>
        <v>2529430.9640000006</v>
      </c>
      <c r="EE13" s="430">
        <f t="shared" si="5"/>
        <v>3782879.7970000017</v>
      </c>
      <c r="EF13" s="422">
        <f t="shared" ref="EF13:EQ13" si="6">SUM(EF14:EF41)</f>
        <v>327318942.43761015</v>
      </c>
      <c r="EG13" s="423">
        <f t="shared" si="6"/>
        <v>535556739.32200021</v>
      </c>
      <c r="EH13" s="423">
        <f t="shared" si="6"/>
        <v>201399951.54247931</v>
      </c>
      <c r="EI13" s="423">
        <f t="shared" si="6"/>
        <v>432002872.75800002</v>
      </c>
      <c r="EJ13" s="423">
        <f t="shared" si="6"/>
        <v>86064043.922948003</v>
      </c>
      <c r="EK13" s="423">
        <f t="shared" si="6"/>
        <v>52874884.479000002</v>
      </c>
      <c r="EL13" s="423">
        <f t="shared" si="6"/>
        <v>197760.0567039999</v>
      </c>
      <c r="EM13" s="423">
        <f t="shared" si="6"/>
        <v>9544194.5000000019</v>
      </c>
      <c r="EN13" s="423">
        <f t="shared" si="6"/>
        <v>3228671.6889340002</v>
      </c>
      <c r="EO13" s="423">
        <f t="shared" si="6"/>
        <v>2184324.0680000014</v>
      </c>
      <c r="EP13" s="423">
        <f t="shared" si="6"/>
        <v>36428515.226545021</v>
      </c>
      <c r="EQ13" s="424">
        <f t="shared" si="6"/>
        <v>38950463.517000005</v>
      </c>
    </row>
    <row r="14" spans="1:166" x14ac:dyDescent="0.2">
      <c r="A14" s="431" t="s">
        <v>79</v>
      </c>
      <c r="B14" s="432">
        <f>D14+F14+H14+J14+L14</f>
        <v>2006118.5279999995</v>
      </c>
      <c r="C14" s="433">
        <f>E14+G14+I14+K14+M14</f>
        <v>10604411.220000003</v>
      </c>
      <c r="D14" s="434">
        <v>1456445.2349999994</v>
      </c>
      <c r="E14" s="434">
        <v>8389756.415000001</v>
      </c>
      <c r="F14" s="434">
        <v>414065.18300000002</v>
      </c>
      <c r="G14" s="434">
        <v>1059222.9990000001</v>
      </c>
      <c r="H14" s="434">
        <v>2028.1689999999996</v>
      </c>
      <c r="I14" s="434">
        <v>144523.85699999999</v>
      </c>
      <c r="J14" s="434">
        <v>1320.6310000000001</v>
      </c>
      <c r="K14" s="434">
        <v>6112.3889999999992</v>
      </c>
      <c r="L14" s="434">
        <v>132259.31</v>
      </c>
      <c r="M14" s="435">
        <v>1004795.56</v>
      </c>
      <c r="N14" s="436">
        <f>P14+R14+T14+V14+X14</f>
        <v>2531602.4639999997</v>
      </c>
      <c r="O14" s="437">
        <f>Q14+S14+U14+W14+Y14</f>
        <v>10405875.830000006</v>
      </c>
      <c r="P14" s="438">
        <v>1947228.757</v>
      </c>
      <c r="Q14" s="438">
        <v>8354904.7220000047</v>
      </c>
      <c r="R14" s="438">
        <v>442382.34700000001</v>
      </c>
      <c r="S14" s="438">
        <v>1053449.3220000002</v>
      </c>
      <c r="T14" s="438">
        <v>2306.5789999999997</v>
      </c>
      <c r="U14" s="438">
        <v>238069.29399999997</v>
      </c>
      <c r="V14" s="438">
        <v>1666.2669999999998</v>
      </c>
      <c r="W14" s="438">
        <v>6642.72</v>
      </c>
      <c r="X14" s="438">
        <v>138018.51399999997</v>
      </c>
      <c r="Y14" s="438">
        <v>752809.77200000011</v>
      </c>
      <c r="Z14" s="436">
        <f>AB14+AD14+AF14+AH14+AJ14</f>
        <v>2324086.3759999867</v>
      </c>
      <c r="AA14" s="437">
        <f>AC14+AE14+AG14+AI14+AK14</f>
        <v>9504393.926999988</v>
      </c>
      <c r="AB14" s="438">
        <v>1677707.8069999865</v>
      </c>
      <c r="AC14" s="438">
        <v>7624356.8039999884</v>
      </c>
      <c r="AD14" s="438">
        <v>492495.6929999998</v>
      </c>
      <c r="AE14" s="438">
        <v>1074681.3509999998</v>
      </c>
      <c r="AF14" s="438">
        <v>2303.6269999999995</v>
      </c>
      <c r="AG14" s="438">
        <v>137284.39299999998</v>
      </c>
      <c r="AH14" s="438">
        <v>4428.114999999998</v>
      </c>
      <c r="AI14" s="438">
        <v>9687.9569999999985</v>
      </c>
      <c r="AJ14" s="438">
        <v>147151.13400000022</v>
      </c>
      <c r="AK14" s="438">
        <v>658383.42200000037</v>
      </c>
      <c r="AL14" s="439">
        <f>AN14+AP14+AR14+AT14+AV14</f>
        <v>1725841.5909999998</v>
      </c>
      <c r="AM14" s="440">
        <f>AO14+AQ14+AS14+AU14+AW14</f>
        <v>8223858.2599999998</v>
      </c>
      <c r="AN14" s="440">
        <v>1192887.1509999998</v>
      </c>
      <c r="AO14" s="440">
        <v>6596570.4450000003</v>
      </c>
      <c r="AP14" s="440">
        <v>365844.64799999999</v>
      </c>
      <c r="AQ14" s="440">
        <v>863401.84499999997</v>
      </c>
      <c r="AR14" s="440">
        <v>1402.4669999999999</v>
      </c>
      <c r="AS14" s="440">
        <v>182166.43799999999</v>
      </c>
      <c r="AT14" s="440">
        <v>1794.7409999999998</v>
      </c>
      <c r="AU14" s="440">
        <v>5277.2759999999998</v>
      </c>
      <c r="AV14" s="440">
        <v>163912.58399999997</v>
      </c>
      <c r="AW14" s="441">
        <v>576442.25600000005</v>
      </c>
      <c r="AX14" s="442">
        <f>AZ14+BB14+BD14+BF14+BH14</f>
        <v>1574000.8939999931</v>
      </c>
      <c r="AY14" s="443">
        <f>BA14+BC14+BE14+BG14+BI14</f>
        <v>7767665.8989999993</v>
      </c>
      <c r="AZ14" s="444">
        <v>1097381.7289999931</v>
      </c>
      <c r="BA14" s="444">
        <v>6541898.1309999991</v>
      </c>
      <c r="BB14" s="444">
        <v>337913.55499999993</v>
      </c>
      <c r="BC14" s="444">
        <v>667536.875</v>
      </c>
      <c r="BD14" s="444">
        <v>1203.744999999996</v>
      </c>
      <c r="BE14" s="444">
        <v>119376.3639999999</v>
      </c>
      <c r="BF14" s="444">
        <v>1597.7859999999998</v>
      </c>
      <c r="BG14" s="444">
        <v>6657.7110000000002</v>
      </c>
      <c r="BH14" s="444">
        <v>135904.079</v>
      </c>
      <c r="BI14" s="445">
        <v>432196.81800000003</v>
      </c>
      <c r="BJ14" s="442">
        <f>BL14+BN14+BP14+BR14+BT14</f>
        <v>1777773.9689999884</v>
      </c>
      <c r="BK14" s="443">
        <f>BM14+BO14+BQ14+BS14+BU14</f>
        <v>6844405.0609999998</v>
      </c>
      <c r="BL14" s="446">
        <v>1095860.5829999892</v>
      </c>
      <c r="BM14" s="446">
        <v>6023239.2059999993</v>
      </c>
      <c r="BN14" s="446">
        <v>677835.99399999913</v>
      </c>
      <c r="BO14" s="446">
        <v>645229.12</v>
      </c>
      <c r="BP14" s="446">
        <v>1480.061999999994</v>
      </c>
      <c r="BQ14" s="446">
        <v>163034.60799999992</v>
      </c>
      <c r="BR14" s="446">
        <v>2027.4079999999981</v>
      </c>
      <c r="BS14" s="446">
        <v>5955.4090000000015</v>
      </c>
      <c r="BT14" s="446">
        <v>569.92200000000014</v>
      </c>
      <c r="BU14" s="447">
        <v>6946.7179999999989</v>
      </c>
      <c r="BV14" s="442">
        <f>BX14+BZ14+CB14+CD14+CF14</f>
        <v>1481506.6435719982</v>
      </c>
      <c r="BW14" s="443">
        <f>BY14+CA14+CC14+CE14+CG14</f>
        <v>6090201.090000011</v>
      </c>
      <c r="BX14" s="443">
        <v>1004433.4729319981</v>
      </c>
      <c r="BY14" s="443">
        <v>5377052.5380000109</v>
      </c>
      <c r="BZ14" s="443">
        <v>473210.34967200004</v>
      </c>
      <c r="CA14" s="443">
        <v>495976.54000000004</v>
      </c>
      <c r="CB14" s="443">
        <v>1478.7876589999971</v>
      </c>
      <c r="CC14" s="443">
        <v>204683.25900000008</v>
      </c>
      <c r="CD14" s="443">
        <v>2200.5843419999992</v>
      </c>
      <c r="CE14" s="443">
        <v>5262.5019999999995</v>
      </c>
      <c r="CF14" s="443">
        <v>183.44896699999998</v>
      </c>
      <c r="CG14" s="448">
        <v>7226.2509999999984</v>
      </c>
      <c r="CH14" s="449">
        <f>CJ14+CL14+CN14+CP14</f>
        <v>1355431</v>
      </c>
      <c r="CI14" s="450">
        <f>CK14+CM14+CO14+CQ14</f>
        <v>6054457</v>
      </c>
      <c r="CJ14" s="451">
        <v>978201</v>
      </c>
      <c r="CK14" s="451">
        <v>5457556</v>
      </c>
      <c r="CL14" s="451">
        <v>365005</v>
      </c>
      <c r="CM14" s="451">
        <v>429188</v>
      </c>
      <c r="CN14" s="451">
        <v>2481</v>
      </c>
      <c r="CO14" s="451">
        <v>133107</v>
      </c>
      <c r="CP14" s="451">
        <v>9744</v>
      </c>
      <c r="CQ14" s="452">
        <v>34606</v>
      </c>
      <c r="CR14" s="449">
        <f>CT14+CV14+CX14+CZ14</f>
        <v>1447710.430048997</v>
      </c>
      <c r="CS14" s="450">
        <f>CU14+CW14+CY14+DA14</f>
        <v>6554983.0640000068</v>
      </c>
      <c r="CT14" s="443">
        <v>1045307.0680669969</v>
      </c>
      <c r="CU14" s="443">
        <v>5720675.4010000071</v>
      </c>
      <c r="CV14" s="443">
        <v>382215.66888300009</v>
      </c>
      <c r="CW14" s="443">
        <v>645112.12500000012</v>
      </c>
      <c r="CX14" s="443">
        <v>1562.670795</v>
      </c>
      <c r="CY14" s="443">
        <v>110904.75</v>
      </c>
      <c r="CZ14" s="443">
        <v>18625.022304000027</v>
      </c>
      <c r="DA14" s="448">
        <v>78290.788000000015</v>
      </c>
      <c r="DB14" s="449">
        <f>DD14+DF14+DH14+DJ14</f>
        <v>1603407.2099089951</v>
      </c>
      <c r="DC14" s="450">
        <f>DE14+DG14+DI14+DK14</f>
        <v>6838621.0650000079</v>
      </c>
      <c r="DD14" s="443">
        <v>1174171.7521759949</v>
      </c>
      <c r="DE14" s="443">
        <v>5418384.543000008</v>
      </c>
      <c r="DF14" s="443">
        <v>408066.22894399997</v>
      </c>
      <c r="DG14" s="443">
        <v>789462.25699999987</v>
      </c>
      <c r="DH14" s="443">
        <v>1619.2285099999999</v>
      </c>
      <c r="DI14" s="443">
        <v>122215.7889999998</v>
      </c>
      <c r="DJ14" s="443">
        <v>19550.000279000011</v>
      </c>
      <c r="DK14" s="448">
        <v>508558.47599999997</v>
      </c>
      <c r="DL14" s="449">
        <f>DN14+DP14+DR14+DT14</f>
        <v>1545089.1668740001</v>
      </c>
      <c r="DM14" s="450">
        <f>DO14+DQ14+DS14+DU14</f>
        <v>6103698.7110000104</v>
      </c>
      <c r="DN14" s="443">
        <v>1028907.656568</v>
      </c>
      <c r="DO14" s="443">
        <v>5154915.9610000104</v>
      </c>
      <c r="DP14" s="443">
        <v>488687.40239</v>
      </c>
      <c r="DQ14" s="443">
        <v>711320.3629999999</v>
      </c>
      <c r="DR14" s="443">
        <v>1574.687189</v>
      </c>
      <c r="DS14" s="443">
        <v>110009.8</v>
      </c>
      <c r="DT14" s="443">
        <v>25919.420727000001</v>
      </c>
      <c r="DU14" s="448">
        <v>127452.58699999998</v>
      </c>
      <c r="DV14" s="449">
        <f>DX14+DZ14+EB14+ED14</f>
        <v>1374235.4129999925</v>
      </c>
      <c r="DW14" s="450">
        <f>DY14+EA14+EC14+EE14</f>
        <v>7096851.9490000037</v>
      </c>
      <c r="DX14" s="450">
        <v>987461.31199999293</v>
      </c>
      <c r="DY14" s="450">
        <v>5985319.7870000033</v>
      </c>
      <c r="DZ14" s="450">
        <v>381602.14299999981</v>
      </c>
      <c r="EA14" s="450">
        <v>829111.08800000011</v>
      </c>
      <c r="EB14" s="450">
        <v>1592.5789999999993</v>
      </c>
      <c r="EC14" s="450">
        <v>103081.29300000001</v>
      </c>
      <c r="ED14" s="450">
        <v>3579.3789999999999</v>
      </c>
      <c r="EE14" s="453">
        <v>179339.78099999999</v>
      </c>
      <c r="EF14" s="439">
        <f>EH14+EJ14+EL14+EN14+EP14</f>
        <v>20746803.685403951</v>
      </c>
      <c r="EG14" s="440">
        <f>EI14+EK14+EM14+EO14+EQ14</f>
        <v>92089423.07600005</v>
      </c>
      <c r="EH14" s="440">
        <f t="shared" ref="EH14:EM14" si="7">P14+AB14+AN14+AZ14+BL14+BX14+CJ14+CT14+DD14+DN14+DX14+D14</f>
        <v>14685993.52374295</v>
      </c>
      <c r="EI14" s="440">
        <f t="shared" si="7"/>
        <v>76644629.953000039</v>
      </c>
      <c r="EJ14" s="440">
        <f t="shared" si="7"/>
        <v>5229324.2128889989</v>
      </c>
      <c r="EK14" s="440">
        <f t="shared" si="7"/>
        <v>9263691.8850000016</v>
      </c>
      <c r="EL14" s="440">
        <f t="shared" si="7"/>
        <v>21033.602152999982</v>
      </c>
      <c r="EM14" s="440">
        <f t="shared" si="7"/>
        <v>1768456.8449999997</v>
      </c>
      <c r="EN14" s="440">
        <f>CD14+BR14+BF14+AT14+AH14+V14+J14</f>
        <v>15035.532341999995</v>
      </c>
      <c r="EO14" s="440">
        <f>CE14+BS14+BG14+AU14+AI14+W14+K14</f>
        <v>45595.963999999993</v>
      </c>
      <c r="EP14" s="440">
        <f>X14+AJ14+AV14+BH14+BT14+CF14+CP14+CZ14+DJ14+DT14+ED14+L14</f>
        <v>795416.81427700003</v>
      </c>
      <c r="EQ14" s="441">
        <f>Y14+AK14+AW14+BI14+BU14+CG14+CQ14+DA14+DK14+DU14+EE14+M14</f>
        <v>4367048.4290000005</v>
      </c>
    </row>
    <row r="15" spans="1:166" x14ac:dyDescent="0.2">
      <c r="A15" s="431" t="s">
        <v>101</v>
      </c>
      <c r="B15" s="432">
        <f t="shared" ref="B15:B41" si="8">D15+F15+H15+J15+L15</f>
        <v>131819.89500000002</v>
      </c>
      <c r="C15" s="433">
        <f t="shared" ref="C15:C41" si="9">E15+G15+I15+K15+M15</f>
        <v>421185.31900000002</v>
      </c>
      <c r="D15" s="434">
        <v>104340.79000000002</v>
      </c>
      <c r="E15" s="434">
        <v>372403.88500000001</v>
      </c>
      <c r="F15" s="434">
        <v>7759.9249999999993</v>
      </c>
      <c r="G15" s="434">
        <v>13995.879000000001</v>
      </c>
      <c r="H15" s="434">
        <v>106.01899999999996</v>
      </c>
      <c r="I15" s="434">
        <v>4876.4169999999995</v>
      </c>
      <c r="J15" s="434">
        <v>317.40499999999997</v>
      </c>
      <c r="K15" s="434">
        <v>508.69100000000003</v>
      </c>
      <c r="L15" s="434">
        <v>19295.755999999994</v>
      </c>
      <c r="M15" s="435">
        <v>29400.447</v>
      </c>
      <c r="N15" s="436">
        <f t="shared" ref="N15:N41" si="10">P15+R15+T15+V15+X15</f>
        <v>124321.11499999998</v>
      </c>
      <c r="O15" s="437">
        <f t="shared" ref="O15:O41" si="11">Q15+S15+U15+W15+Y15</f>
        <v>394979.33199999994</v>
      </c>
      <c r="P15" s="438">
        <v>103628.72399999997</v>
      </c>
      <c r="Q15" s="438">
        <v>344344.28399999993</v>
      </c>
      <c r="R15" s="438">
        <v>9067.7549999999992</v>
      </c>
      <c r="S15" s="438">
        <v>9038.7179999999989</v>
      </c>
      <c r="T15" s="438">
        <v>167.36700000000002</v>
      </c>
      <c r="U15" s="438">
        <v>6405.9799999999968</v>
      </c>
      <c r="V15" s="438">
        <v>1.2110000000000001</v>
      </c>
      <c r="W15" s="438">
        <v>71.206000000000003</v>
      </c>
      <c r="X15" s="438">
        <v>11456.058000000003</v>
      </c>
      <c r="Y15" s="438">
        <v>35119.144</v>
      </c>
      <c r="Z15" s="436">
        <f t="shared" ref="Z15:Z41" si="12">AB15+AD15+AF15+AH15+AJ15</f>
        <v>109949.41899999999</v>
      </c>
      <c r="AA15" s="437">
        <f t="shared" ref="AA15:AA41" si="13">AC15+AE15+AG15+AI15+AK15</f>
        <v>373825.47599999991</v>
      </c>
      <c r="AB15" s="438">
        <v>88017.085000000006</v>
      </c>
      <c r="AC15" s="438">
        <v>338584.05099999992</v>
      </c>
      <c r="AD15" s="438">
        <v>13089.961000000001</v>
      </c>
      <c r="AE15" s="438">
        <v>10829.57</v>
      </c>
      <c r="AF15" s="438">
        <v>98.103000000000009</v>
      </c>
      <c r="AG15" s="438">
        <v>4923.6839999999993</v>
      </c>
      <c r="AH15" s="438">
        <v>22.295000000000005</v>
      </c>
      <c r="AI15" s="438">
        <v>101.19699999999997</v>
      </c>
      <c r="AJ15" s="438">
        <v>8721.9749999999985</v>
      </c>
      <c r="AK15" s="438">
        <v>19386.974000000006</v>
      </c>
      <c r="AL15" s="439">
        <f t="shared" ref="AL15:AL41" si="14">AN15+AP15+AR15+AT15+AV15</f>
        <v>102969.05999999998</v>
      </c>
      <c r="AM15" s="440">
        <f t="shared" ref="AM15:AM41" si="15">AO15+AQ15+AS15+AU15+AW15</f>
        <v>313904.73600000003</v>
      </c>
      <c r="AN15" s="440">
        <v>80000.417999999991</v>
      </c>
      <c r="AO15" s="440">
        <v>283270.85100000002</v>
      </c>
      <c r="AP15" s="440">
        <v>15004.915000000001</v>
      </c>
      <c r="AQ15" s="440">
        <v>10216.495000000001</v>
      </c>
      <c r="AR15" s="440">
        <v>124.78400000000002</v>
      </c>
      <c r="AS15" s="440">
        <v>3436.634</v>
      </c>
      <c r="AT15" s="440">
        <v>119.21</v>
      </c>
      <c r="AU15" s="440">
        <v>137.596</v>
      </c>
      <c r="AV15" s="440">
        <v>7719.7329999999993</v>
      </c>
      <c r="AW15" s="441">
        <v>16843.16</v>
      </c>
      <c r="AX15" s="442">
        <f t="shared" ref="AX15:AX41" si="16">AZ15+BB15+BD15+BF15+BH15</f>
        <v>91132.607999999993</v>
      </c>
      <c r="AY15" s="443">
        <f t="shared" ref="AY15:AY41" si="17">BA15+BC15+BE15+BG15+BI15</f>
        <v>301575.00099999993</v>
      </c>
      <c r="AZ15" s="444">
        <v>75942.78899999999</v>
      </c>
      <c r="BA15" s="444">
        <v>262924.83499999996</v>
      </c>
      <c r="BB15" s="444">
        <v>6835.8360000000002</v>
      </c>
      <c r="BC15" s="444">
        <v>8859.18</v>
      </c>
      <c r="BD15" s="444">
        <v>29.056000000000001</v>
      </c>
      <c r="BE15" s="444">
        <v>5351.7830000000004</v>
      </c>
      <c r="BF15" s="444">
        <v>6.8170000000000002</v>
      </c>
      <c r="BG15" s="444">
        <v>69.816000000000003</v>
      </c>
      <c r="BH15" s="444">
        <v>8318.1100000000097</v>
      </c>
      <c r="BI15" s="445">
        <v>24369.386999999999</v>
      </c>
      <c r="BJ15" s="442">
        <f>BL15+BN15+BP15+BR15+BT15</f>
        <v>76224.150000000198</v>
      </c>
      <c r="BK15" s="443">
        <f t="shared" ref="BK15:BK16" si="18">BM15+BO15+BQ15+BS15+BU15</f>
        <v>267054.60599999968</v>
      </c>
      <c r="BL15" s="446">
        <v>67835.253000000201</v>
      </c>
      <c r="BM15" s="446">
        <v>253537.3889999997</v>
      </c>
      <c r="BN15" s="446">
        <v>8196.2489999999998</v>
      </c>
      <c r="BO15" s="446">
        <v>9752.8709999999992</v>
      </c>
      <c r="BP15" s="446">
        <v>19.939999999999994</v>
      </c>
      <c r="BQ15" s="446">
        <v>3371.9310000000019</v>
      </c>
      <c r="BR15" s="446">
        <v>171.14400000000001</v>
      </c>
      <c r="BS15" s="446">
        <v>241.43100000000001</v>
      </c>
      <c r="BT15" s="446">
        <v>1.5639999999999994</v>
      </c>
      <c r="BU15" s="447">
        <v>150.98399999999998</v>
      </c>
      <c r="BV15" s="442">
        <f t="shared" ref="BV15:BV41" si="19">BX15+BZ15+CB15+CD15+CF15</f>
        <v>91918.067970999997</v>
      </c>
      <c r="BW15" s="443">
        <f t="shared" ref="BW15:BW41" si="20">BY15+CA15+CC15+CE15+CG15</f>
        <v>258949.87099999987</v>
      </c>
      <c r="BX15" s="443">
        <v>82198.101518999989</v>
      </c>
      <c r="BY15" s="443">
        <v>245072.51299999986</v>
      </c>
      <c r="BZ15" s="443">
        <v>9234.5771999999997</v>
      </c>
      <c r="CA15" s="443">
        <v>8723.4350000000013</v>
      </c>
      <c r="CB15" s="443">
        <v>20.776066000000004</v>
      </c>
      <c r="CC15" s="443">
        <v>4491.0449999999992</v>
      </c>
      <c r="CD15" s="443">
        <v>453.99534100000005</v>
      </c>
      <c r="CE15" s="443">
        <v>499.30200000000002</v>
      </c>
      <c r="CF15" s="443">
        <v>10.617845000000003</v>
      </c>
      <c r="CG15" s="448">
        <v>163.57600000000002</v>
      </c>
      <c r="CH15" s="449">
        <f t="shared" ref="CH15:CH41" si="21">CJ15+CL15+CN15+CP15</f>
        <v>89219</v>
      </c>
      <c r="CI15" s="450">
        <f t="shared" ref="CI15:CI41" si="22">CK15+CM15+CO15+CQ15</f>
        <v>262415</v>
      </c>
      <c r="CJ15" s="451">
        <v>80747</v>
      </c>
      <c r="CK15" s="451">
        <v>250287</v>
      </c>
      <c r="CL15" s="451">
        <v>7253</v>
      </c>
      <c r="CM15" s="451">
        <v>6276</v>
      </c>
      <c r="CN15" s="451">
        <v>59</v>
      </c>
      <c r="CO15" s="451">
        <v>3836</v>
      </c>
      <c r="CP15" s="451">
        <v>1160</v>
      </c>
      <c r="CQ15" s="452">
        <v>2016</v>
      </c>
      <c r="CR15" s="449">
        <f t="shared" ref="CR15:CR41" si="23">CT15+CV15+CX15+CZ15</f>
        <v>81418.079880000005</v>
      </c>
      <c r="CS15" s="450">
        <f t="shared" ref="CS15:CS41" si="24">CU15+CW15+CY15+DA15</f>
        <v>259407.24099999989</v>
      </c>
      <c r="CT15" s="443">
        <v>72886.719557000004</v>
      </c>
      <c r="CU15" s="443">
        <v>243535.81799999988</v>
      </c>
      <c r="CV15" s="443">
        <v>7013.4940000000006</v>
      </c>
      <c r="CW15" s="443">
        <v>7273.9910000000009</v>
      </c>
      <c r="CX15" s="443">
        <v>35.133645999999999</v>
      </c>
      <c r="CY15" s="443">
        <v>3063.2509999999997</v>
      </c>
      <c r="CZ15" s="443">
        <v>1482.732677</v>
      </c>
      <c r="DA15" s="448">
        <v>5534.1810000000005</v>
      </c>
      <c r="DB15" s="449">
        <f t="shared" ref="DB15:DB41" si="25">DD15+DF15+DH15+DJ15</f>
        <v>90011.82249700003</v>
      </c>
      <c r="DC15" s="450">
        <f t="shared" ref="DC15:DC41" si="26">DE15+DG15+DI15+DK15</f>
        <v>265155.74700000003</v>
      </c>
      <c r="DD15" s="443">
        <v>82101.915046000024</v>
      </c>
      <c r="DE15" s="443">
        <v>249939.05700000003</v>
      </c>
      <c r="DF15" s="443">
        <v>6937.1673000000001</v>
      </c>
      <c r="DG15" s="443">
        <v>8703.9170000000013</v>
      </c>
      <c r="DH15" s="443">
        <v>33.857818000000002</v>
      </c>
      <c r="DI15" s="443">
        <v>3403.2769999999996</v>
      </c>
      <c r="DJ15" s="443">
        <v>938.88233300000002</v>
      </c>
      <c r="DK15" s="448">
        <v>3109.4960000000001</v>
      </c>
      <c r="DL15" s="449">
        <f t="shared" ref="DL15:DL41" si="27">DN15+DP15+DR15+DT15</f>
        <v>83886.05346000001</v>
      </c>
      <c r="DM15" s="450">
        <f t="shared" ref="DM15:DM41" si="28">DO15+DQ15+DS15+DU15</f>
        <v>371817.56099999987</v>
      </c>
      <c r="DN15" s="443">
        <v>75156.113479000007</v>
      </c>
      <c r="DO15" s="443">
        <v>267405.90699999983</v>
      </c>
      <c r="DP15" s="443">
        <v>7138.41</v>
      </c>
      <c r="DQ15" s="443">
        <v>95284.994000000006</v>
      </c>
      <c r="DR15" s="443">
        <v>32.816409999999998</v>
      </c>
      <c r="DS15" s="443">
        <v>4702.4879999999994</v>
      </c>
      <c r="DT15" s="443">
        <v>1558.713571</v>
      </c>
      <c r="DU15" s="448">
        <v>4424.1720000000005</v>
      </c>
      <c r="DV15" s="449">
        <f t="shared" ref="DV15:DV41" si="29">DX15+DZ15+EB15+ED15</f>
        <v>87012.805000000022</v>
      </c>
      <c r="DW15" s="450">
        <f t="shared" ref="DW15:DW41" si="30">DY15+EA15+EC15+EE15</f>
        <v>351435.587</v>
      </c>
      <c r="DX15" s="450">
        <v>83464.103000000017</v>
      </c>
      <c r="DY15" s="450">
        <v>309607.01</v>
      </c>
      <c r="DZ15" s="450">
        <v>3395.8970000000004</v>
      </c>
      <c r="EA15" s="450">
        <v>22887.796999999999</v>
      </c>
      <c r="EB15" s="450">
        <v>108.85300000000011</v>
      </c>
      <c r="EC15" s="450">
        <v>10127.779</v>
      </c>
      <c r="ED15" s="450">
        <v>43.951999999999998</v>
      </c>
      <c r="EE15" s="453">
        <v>8813.0010000000002</v>
      </c>
      <c r="EF15" s="439">
        <f t="shared" ref="EF15:EF41" si="31">EH15+EJ15+EL15+EN15+EP15</f>
        <v>1159882.0758080003</v>
      </c>
      <c r="EG15" s="440">
        <f t="shared" ref="EG15:EG41" si="32">EI15+EK15+EM15+EO15+EQ15</f>
        <v>3841705.4769999986</v>
      </c>
      <c r="EH15" s="440">
        <f t="shared" ref="EH15:EH41" si="33">P15+AB15+AN15+AZ15+BL15+BX15+CJ15+CT15+DD15+DN15+DX15+D15</f>
        <v>996319.01160100021</v>
      </c>
      <c r="EI15" s="440">
        <f t="shared" ref="EI15:EI41" si="34">Q15+AC15+AO15+BA15+BM15+BY15+CK15+CU15+DE15+DO15+DY15+E15</f>
        <v>3420912.5999999987</v>
      </c>
      <c r="EJ15" s="440">
        <f t="shared" ref="EJ15:EJ41" si="35">R15+AD15+AP15+BB15+BN15+BZ15+CL15+CV15+DF15+DP15+DZ15+F15</f>
        <v>100927.18650000001</v>
      </c>
      <c r="EK15" s="440">
        <f t="shared" ref="EK15:EK41" si="36">S15+AE15+AQ15+BC15+BO15+CA15+CM15+CW15+DG15+DQ15+EA15+G15</f>
        <v>211842.84700000001</v>
      </c>
      <c r="EL15" s="440">
        <f t="shared" ref="EL15:EL41" si="37">T15+AF15+AR15+BD15+BP15+CB15+CN15+CX15+DH15+DR15+EB15+H15</f>
        <v>835.70594000000006</v>
      </c>
      <c r="EM15" s="440">
        <f t="shared" ref="EM15:EM41" si="38">U15+AG15+AS15+BE15+BQ15+CC15+CO15+CY15+DI15+DS15+EC15+I15</f>
        <v>57990.269</v>
      </c>
      <c r="EN15" s="440">
        <f t="shared" ref="EN15:EN41" si="39">CD15+BR15+BF15+AT15+AH15+V15+J15</f>
        <v>1092.0773410000002</v>
      </c>
      <c r="EO15" s="440">
        <f t="shared" ref="EO15:EO41" si="40">CE15+BS15+BG15+AU15+AI15+W15+K15</f>
        <v>1629.239</v>
      </c>
      <c r="EP15" s="440">
        <f t="shared" ref="EP15:EP41" si="41">X15+AJ15+AV15+BH15+BT15+CF15+CP15+CZ15+DJ15+DT15+ED15+L15</f>
        <v>60708.094426000003</v>
      </c>
      <c r="EQ15" s="441">
        <f t="shared" ref="EQ15:EQ41" si="42">Y15+AK15+AW15+BI15+BU15+CG15+CQ15+DA15+DK15+DU15+EE15+M15</f>
        <v>149330.522</v>
      </c>
    </row>
    <row r="16" spans="1:166" x14ac:dyDescent="0.2">
      <c r="A16" s="431" t="s">
        <v>102</v>
      </c>
      <c r="B16" s="432">
        <f t="shared" si="8"/>
        <v>1278856.105</v>
      </c>
      <c r="C16" s="433">
        <f t="shared" si="9"/>
        <v>2432262.872</v>
      </c>
      <c r="D16" s="434">
        <v>476428.41999999987</v>
      </c>
      <c r="E16" s="434">
        <v>1731401.2000000002</v>
      </c>
      <c r="F16" s="434">
        <v>756457.40699999989</v>
      </c>
      <c r="G16" s="434">
        <v>490636.72899999993</v>
      </c>
      <c r="H16" s="434">
        <v>408.61</v>
      </c>
      <c r="I16" s="434">
        <v>31165.262999999999</v>
      </c>
      <c r="J16" s="434">
        <v>614.58800000000008</v>
      </c>
      <c r="K16" s="434">
        <v>1317.77</v>
      </c>
      <c r="L16" s="434">
        <v>44947.08</v>
      </c>
      <c r="M16" s="435">
        <v>177741.90999999997</v>
      </c>
      <c r="N16" s="436">
        <f t="shared" si="10"/>
        <v>1090937.6519999995</v>
      </c>
      <c r="O16" s="437">
        <f t="shared" si="11"/>
        <v>2199922.6700000009</v>
      </c>
      <c r="P16" s="438">
        <v>421327.50799999962</v>
      </c>
      <c r="Q16" s="438">
        <v>1573152.4390000005</v>
      </c>
      <c r="R16" s="438">
        <v>632461.55900000001</v>
      </c>
      <c r="S16" s="438">
        <v>421889.96499999997</v>
      </c>
      <c r="T16" s="438">
        <v>489.30300000000005</v>
      </c>
      <c r="U16" s="438">
        <v>36136.589999999997</v>
      </c>
      <c r="V16" s="438">
        <v>840.75499999999988</v>
      </c>
      <c r="W16" s="438">
        <v>1152.1179999999995</v>
      </c>
      <c r="X16" s="438">
        <v>35818.527000000009</v>
      </c>
      <c r="Y16" s="438">
        <v>167591.55799999996</v>
      </c>
      <c r="Z16" s="436">
        <f t="shared" si="12"/>
        <v>946014.29599999823</v>
      </c>
      <c r="AA16" s="437">
        <f t="shared" si="13"/>
        <v>1926480.6480000021</v>
      </c>
      <c r="AB16" s="438">
        <v>474153.88499999832</v>
      </c>
      <c r="AC16" s="438">
        <v>1467423.5260000022</v>
      </c>
      <c r="AD16" s="438">
        <v>433564.37100000004</v>
      </c>
      <c r="AE16" s="438">
        <v>324113.36800000007</v>
      </c>
      <c r="AF16" s="438">
        <v>443.18300000000045</v>
      </c>
      <c r="AG16" s="438">
        <v>21357.275000000005</v>
      </c>
      <c r="AH16" s="438">
        <v>708.0379999999999</v>
      </c>
      <c r="AI16" s="438">
        <v>1255.5830000000001</v>
      </c>
      <c r="AJ16" s="438">
        <v>37144.818999999909</v>
      </c>
      <c r="AK16" s="438">
        <v>112330.89599999986</v>
      </c>
      <c r="AL16" s="439">
        <f t="shared" si="14"/>
        <v>991574.31700000004</v>
      </c>
      <c r="AM16" s="440">
        <f t="shared" si="15"/>
        <v>1724253.2309999999</v>
      </c>
      <c r="AN16" s="440">
        <v>427494.386</v>
      </c>
      <c r="AO16" s="440">
        <v>1301426.523</v>
      </c>
      <c r="AP16" s="440">
        <v>451764.348</v>
      </c>
      <c r="AQ16" s="440">
        <v>282932.53000000003</v>
      </c>
      <c r="AR16" s="440">
        <v>491.03999999999996</v>
      </c>
      <c r="AS16" s="440">
        <v>23841.642</v>
      </c>
      <c r="AT16" s="440">
        <v>170.547</v>
      </c>
      <c r="AU16" s="440">
        <v>814.28499999999997</v>
      </c>
      <c r="AV16" s="440">
        <v>111653.99599999998</v>
      </c>
      <c r="AW16" s="441">
        <v>115238.25099999999</v>
      </c>
      <c r="AX16" s="442">
        <f t="shared" si="16"/>
        <v>964296.65399999858</v>
      </c>
      <c r="AY16" s="443">
        <f t="shared" si="17"/>
        <v>1696491.8079999981</v>
      </c>
      <c r="AZ16" s="444">
        <v>353024.88899999839</v>
      </c>
      <c r="BA16" s="444">
        <v>1247660.9679999978</v>
      </c>
      <c r="BB16" s="444">
        <v>581931.16</v>
      </c>
      <c r="BC16" s="444">
        <v>333278.80800000002</v>
      </c>
      <c r="BD16" s="444">
        <v>749.81900000000007</v>
      </c>
      <c r="BE16" s="444">
        <v>25745.530000000006</v>
      </c>
      <c r="BF16" s="444">
        <v>305.84399999999999</v>
      </c>
      <c r="BG16" s="444">
        <v>1333.462</v>
      </c>
      <c r="BH16" s="444">
        <v>28284.941999999999</v>
      </c>
      <c r="BI16" s="445">
        <v>88473.040000000197</v>
      </c>
      <c r="BJ16" s="442">
        <f t="shared" ref="BJ16" si="43">BL16+BN16+BP16+BR16+BT16</f>
        <v>815253.5159999989</v>
      </c>
      <c r="BK16" s="443">
        <f t="shared" si="18"/>
        <v>1499567.9550000003</v>
      </c>
      <c r="BL16" s="446">
        <v>345874.09199999901</v>
      </c>
      <c r="BM16" s="446">
        <v>1203144.3760000002</v>
      </c>
      <c r="BN16" s="446">
        <v>468085.86500000005</v>
      </c>
      <c r="BO16" s="446">
        <v>270053.24900000007</v>
      </c>
      <c r="BP16" s="446">
        <v>609.62899999999911</v>
      </c>
      <c r="BQ16" s="446">
        <v>22271.685000000005</v>
      </c>
      <c r="BR16" s="446">
        <v>625.95999999999992</v>
      </c>
      <c r="BS16" s="446">
        <v>3693.2149999999997</v>
      </c>
      <c r="BT16" s="446">
        <v>57.970000000000006</v>
      </c>
      <c r="BU16" s="447">
        <v>405.43</v>
      </c>
      <c r="BV16" s="442">
        <f t="shared" si="19"/>
        <v>616548.22809699841</v>
      </c>
      <c r="BW16" s="443">
        <f t="shared" si="20"/>
        <v>1366255.1529999985</v>
      </c>
      <c r="BX16" s="443">
        <v>366415.26794299833</v>
      </c>
      <c r="BY16" s="443">
        <v>1144192.0779999988</v>
      </c>
      <c r="BZ16" s="443">
        <v>249178.21228000009</v>
      </c>
      <c r="CA16" s="443">
        <v>189021.41099999996</v>
      </c>
      <c r="CB16" s="443">
        <v>834.28287400000022</v>
      </c>
      <c r="CC16" s="443">
        <v>31085.427</v>
      </c>
      <c r="CD16" s="443">
        <v>100.38062600000001</v>
      </c>
      <c r="CE16" s="443">
        <v>964.16700000000003</v>
      </c>
      <c r="CF16" s="443">
        <v>20.084374</v>
      </c>
      <c r="CG16" s="448">
        <v>992.07</v>
      </c>
      <c r="CH16" s="449">
        <f t="shared" si="21"/>
        <v>580943</v>
      </c>
      <c r="CI16" s="450">
        <f t="shared" si="22"/>
        <v>1350018</v>
      </c>
      <c r="CJ16" s="451">
        <v>379304</v>
      </c>
      <c r="CK16" s="451">
        <v>1163606</v>
      </c>
      <c r="CL16" s="451">
        <v>200035</v>
      </c>
      <c r="CM16" s="451">
        <v>158777</v>
      </c>
      <c r="CN16" s="451">
        <v>883</v>
      </c>
      <c r="CO16" s="451">
        <v>24846</v>
      </c>
      <c r="CP16" s="451">
        <v>721</v>
      </c>
      <c r="CQ16" s="452">
        <v>2789</v>
      </c>
      <c r="CR16" s="449">
        <f t="shared" si="23"/>
        <v>624505.80196099938</v>
      </c>
      <c r="CS16" s="450">
        <f t="shared" si="24"/>
        <v>1414411.375999999</v>
      </c>
      <c r="CT16" s="443">
        <v>370393.75144399935</v>
      </c>
      <c r="CU16" s="443">
        <v>1155871.193999999</v>
      </c>
      <c r="CV16" s="443">
        <v>247328.99015699999</v>
      </c>
      <c r="CW16" s="443">
        <v>211635.889</v>
      </c>
      <c r="CX16" s="443">
        <v>1143.9469729999989</v>
      </c>
      <c r="CY16" s="443">
        <v>31273.239000000001</v>
      </c>
      <c r="CZ16" s="443">
        <v>5639.1133870000012</v>
      </c>
      <c r="DA16" s="448">
        <v>15631.053999999998</v>
      </c>
      <c r="DB16" s="449">
        <f t="shared" si="25"/>
        <v>837097.60188199952</v>
      </c>
      <c r="DC16" s="450">
        <f t="shared" si="26"/>
        <v>1508936.449</v>
      </c>
      <c r="DD16" s="443">
        <v>353287.68715199956</v>
      </c>
      <c r="DE16" s="443">
        <v>1153898.8039999998</v>
      </c>
      <c r="DF16" s="443">
        <v>403849.45630400005</v>
      </c>
      <c r="DG16" s="443">
        <v>299059.34399999998</v>
      </c>
      <c r="DH16" s="443">
        <v>74417.731437999901</v>
      </c>
      <c r="DI16" s="443">
        <v>36447.225000000006</v>
      </c>
      <c r="DJ16" s="443">
        <v>5542.7269880000003</v>
      </c>
      <c r="DK16" s="448">
        <v>19531.076000000008</v>
      </c>
      <c r="DL16" s="449">
        <f t="shared" si="27"/>
        <v>662826.63403599954</v>
      </c>
      <c r="DM16" s="450">
        <f t="shared" si="28"/>
        <v>1353661.179000003</v>
      </c>
      <c r="DN16" s="443">
        <v>314563.70871699951</v>
      </c>
      <c r="DO16" s="443">
        <v>1094252.1140000031</v>
      </c>
      <c r="DP16" s="443">
        <v>338411.46213000006</v>
      </c>
      <c r="DQ16" s="443">
        <v>209746.022</v>
      </c>
      <c r="DR16" s="443">
        <v>1039.9531819999988</v>
      </c>
      <c r="DS16" s="443">
        <v>32236.741000000005</v>
      </c>
      <c r="DT16" s="443">
        <v>8811.5100070000008</v>
      </c>
      <c r="DU16" s="448">
        <v>17426.302</v>
      </c>
      <c r="DV16" s="449">
        <f t="shared" si="29"/>
        <v>719993.18699999945</v>
      </c>
      <c r="DW16" s="450">
        <f t="shared" si="30"/>
        <v>1576172.634000001</v>
      </c>
      <c r="DX16" s="450">
        <v>330846.22299999965</v>
      </c>
      <c r="DY16" s="450">
        <v>1133002.553000001</v>
      </c>
      <c r="DZ16" s="450">
        <v>385943.18899999995</v>
      </c>
      <c r="EA16" s="450">
        <v>358615.391</v>
      </c>
      <c r="EB16" s="450">
        <v>1214.922999999998</v>
      </c>
      <c r="EC16" s="450">
        <v>39839.305000000008</v>
      </c>
      <c r="ED16" s="450">
        <v>1988.8520000000001</v>
      </c>
      <c r="EE16" s="453">
        <v>44715.385000000002</v>
      </c>
      <c r="EF16" s="439">
        <f t="shared" si="31"/>
        <v>10128846.992975991</v>
      </c>
      <c r="EG16" s="440">
        <f t="shared" si="32"/>
        <v>20048433.975000001</v>
      </c>
      <c r="EH16" s="440">
        <f t="shared" si="33"/>
        <v>4613113.8182559917</v>
      </c>
      <c r="EI16" s="440">
        <f t="shared" si="34"/>
        <v>15369031.775000002</v>
      </c>
      <c r="EJ16" s="440">
        <f t="shared" si="35"/>
        <v>5149011.0198710002</v>
      </c>
      <c r="EK16" s="440">
        <f t="shared" si="36"/>
        <v>3549759.7059999998</v>
      </c>
      <c r="EL16" s="440">
        <f t="shared" si="37"/>
        <v>82725.421466999891</v>
      </c>
      <c r="EM16" s="440">
        <f t="shared" si="38"/>
        <v>356245.92199999996</v>
      </c>
      <c r="EN16" s="440">
        <f t="shared" si="39"/>
        <v>3366.1126259999996</v>
      </c>
      <c r="EO16" s="440">
        <f t="shared" si="40"/>
        <v>10530.599999999999</v>
      </c>
      <c r="EP16" s="440">
        <f t="shared" si="41"/>
        <v>280630.62075599993</v>
      </c>
      <c r="EQ16" s="441">
        <f t="shared" si="42"/>
        <v>762865.97200000007</v>
      </c>
    </row>
    <row r="17" spans="1:147" x14ac:dyDescent="0.2">
      <c r="A17" s="431" t="s">
        <v>103</v>
      </c>
      <c r="B17" s="432">
        <f t="shared" si="8"/>
        <v>437657.6829999999</v>
      </c>
      <c r="C17" s="433">
        <f t="shared" si="9"/>
        <v>153521.247</v>
      </c>
      <c r="D17" s="434">
        <v>168093.02599999995</v>
      </c>
      <c r="E17" s="434">
        <v>96937.508000000002</v>
      </c>
      <c r="F17" s="434">
        <v>268514.70699999999</v>
      </c>
      <c r="G17" s="434">
        <v>49962.141000000003</v>
      </c>
      <c r="H17" s="434">
        <v>5.7330000000000005</v>
      </c>
      <c r="I17" s="434">
        <v>228.61500000000004</v>
      </c>
      <c r="J17" s="434">
        <v>0.47000000000000003</v>
      </c>
      <c r="K17" s="434">
        <v>29.757999999999999</v>
      </c>
      <c r="L17" s="434">
        <v>1043.7469999999998</v>
      </c>
      <c r="M17" s="435">
        <v>6363.2249999999995</v>
      </c>
      <c r="N17" s="436">
        <f t="shared" si="10"/>
        <v>182363.60700000002</v>
      </c>
      <c r="O17" s="437">
        <f t="shared" si="11"/>
        <v>97638.17300000001</v>
      </c>
      <c r="P17" s="438">
        <v>102619.883</v>
      </c>
      <c r="Q17" s="438">
        <v>78346.066000000021</v>
      </c>
      <c r="R17" s="438">
        <v>79148.669000000009</v>
      </c>
      <c r="S17" s="438">
        <v>15552.069999999998</v>
      </c>
      <c r="T17" s="438">
        <v>6.6800000000000006</v>
      </c>
      <c r="U17" s="438">
        <v>217.90800000000002</v>
      </c>
      <c r="V17" s="438">
        <v>3.9829999999999997</v>
      </c>
      <c r="W17" s="438">
        <v>37.094000000000001</v>
      </c>
      <c r="X17" s="438">
        <v>584.39199999999994</v>
      </c>
      <c r="Y17" s="438">
        <v>3485.0349999999999</v>
      </c>
      <c r="Z17" s="436">
        <f t="shared" si="12"/>
        <v>273814.15500000003</v>
      </c>
      <c r="AA17" s="437">
        <f t="shared" si="13"/>
        <v>119846.36100000002</v>
      </c>
      <c r="AB17" s="438">
        <v>34253.052999999993</v>
      </c>
      <c r="AC17" s="438">
        <v>57676.569000000018</v>
      </c>
      <c r="AD17" s="438">
        <v>238885.41400000002</v>
      </c>
      <c r="AE17" s="438">
        <v>56800.729999999996</v>
      </c>
      <c r="AF17" s="438">
        <v>5.3639999999999999</v>
      </c>
      <c r="AG17" s="438">
        <v>125.90199999999999</v>
      </c>
      <c r="AH17" s="438">
        <v>0.02</v>
      </c>
      <c r="AI17" s="438">
        <v>0.251</v>
      </c>
      <c r="AJ17" s="438">
        <v>670.30399999999986</v>
      </c>
      <c r="AK17" s="438">
        <v>5242.9089999999997</v>
      </c>
      <c r="AL17" s="439">
        <f t="shared" si="14"/>
        <v>350114.78200000001</v>
      </c>
      <c r="AM17" s="440">
        <f t="shared" si="15"/>
        <v>106280.73599999999</v>
      </c>
      <c r="AN17" s="440">
        <v>22104.294999999998</v>
      </c>
      <c r="AO17" s="440">
        <v>40416.105000000003</v>
      </c>
      <c r="AP17" s="440">
        <v>325148.87300000002</v>
      </c>
      <c r="AQ17" s="440">
        <v>60279.531000000003</v>
      </c>
      <c r="AR17" s="440">
        <v>41.676000000000002</v>
      </c>
      <c r="AS17" s="440">
        <v>1198.885</v>
      </c>
      <c r="AT17" s="454">
        <v>8.7919999999999998</v>
      </c>
      <c r="AU17" s="454">
        <v>194.476</v>
      </c>
      <c r="AV17" s="440">
        <v>2811.1460000000002</v>
      </c>
      <c r="AW17" s="441">
        <v>4191.7389999999996</v>
      </c>
      <c r="AX17" s="442">
        <f t="shared" si="16"/>
        <v>235132.28800000003</v>
      </c>
      <c r="AY17" s="443">
        <f t="shared" si="17"/>
        <v>80406.527999999991</v>
      </c>
      <c r="AZ17" s="444">
        <v>40466.392000000007</v>
      </c>
      <c r="BA17" s="444">
        <v>34716.758999999998</v>
      </c>
      <c r="BB17" s="444">
        <v>193785.17199999999</v>
      </c>
      <c r="BC17" s="444">
        <v>43849.425999999999</v>
      </c>
      <c r="BD17" s="444">
        <v>11.146000000000001</v>
      </c>
      <c r="BE17" s="444">
        <v>243.76300000000001</v>
      </c>
      <c r="BF17" s="454">
        <v>0.73399999999999999</v>
      </c>
      <c r="BG17" s="454">
        <v>39.491</v>
      </c>
      <c r="BH17" s="444">
        <v>868.84400000000005</v>
      </c>
      <c r="BI17" s="445">
        <v>1557.0889999999999</v>
      </c>
      <c r="BJ17" s="442">
        <f>BL17+BN17+BP17+BR17+BT17</f>
        <v>324384.23499999999</v>
      </c>
      <c r="BK17" s="443">
        <f>BM17+BO17+BQ17+BS17+BU17</f>
        <v>104477.516</v>
      </c>
      <c r="BL17" s="446">
        <v>64379.004999999997</v>
      </c>
      <c r="BM17" s="446">
        <v>38802.018000000004</v>
      </c>
      <c r="BN17" s="446">
        <v>259985.10800000004</v>
      </c>
      <c r="BO17" s="446">
        <v>65254.626000000004</v>
      </c>
      <c r="BP17" s="446">
        <v>20.122</v>
      </c>
      <c r="BQ17" s="446">
        <v>417.666</v>
      </c>
      <c r="BR17" s="455"/>
      <c r="BS17" s="446"/>
      <c r="BT17" s="455"/>
      <c r="BU17" s="447">
        <v>3.206</v>
      </c>
      <c r="BV17" s="442">
        <f t="shared" si="19"/>
        <v>407034.32626599993</v>
      </c>
      <c r="BW17" s="443">
        <f t="shared" si="20"/>
        <v>136860.28200000004</v>
      </c>
      <c r="BX17" s="443">
        <v>4574.4621360000001</v>
      </c>
      <c r="BY17" s="443">
        <v>20214.421000000002</v>
      </c>
      <c r="BZ17" s="443">
        <v>402433.18649299996</v>
      </c>
      <c r="CA17" s="443">
        <v>116072.12700000001</v>
      </c>
      <c r="CB17" s="443">
        <v>26.677636999999997</v>
      </c>
      <c r="CC17" s="443">
        <v>529.01499999999999</v>
      </c>
      <c r="CD17" s="455"/>
      <c r="CE17" s="443">
        <v>35.911999999999999</v>
      </c>
      <c r="CF17" s="455"/>
      <c r="CG17" s="448">
        <v>8.8069999999999986</v>
      </c>
      <c r="CH17" s="449">
        <f t="shared" si="21"/>
        <v>451380</v>
      </c>
      <c r="CI17" s="450">
        <f t="shared" si="22"/>
        <v>175738</v>
      </c>
      <c r="CJ17" s="451">
        <v>6855</v>
      </c>
      <c r="CK17" s="451">
        <v>23276</v>
      </c>
      <c r="CL17" s="451">
        <v>444391</v>
      </c>
      <c r="CM17" s="451">
        <v>151517</v>
      </c>
      <c r="CN17" s="451">
        <v>14</v>
      </c>
      <c r="CO17" s="451">
        <v>740</v>
      </c>
      <c r="CP17" s="451">
        <v>120</v>
      </c>
      <c r="CQ17" s="452">
        <v>205</v>
      </c>
      <c r="CR17" s="449">
        <f t="shared" si="23"/>
        <v>216552.98290199999</v>
      </c>
      <c r="CS17" s="450">
        <f t="shared" si="24"/>
        <v>77123.069000000018</v>
      </c>
      <c r="CT17" s="443">
        <v>20743.610196999998</v>
      </c>
      <c r="CU17" s="443">
        <v>16291.167000000003</v>
      </c>
      <c r="CV17" s="443">
        <v>195636.68522499999</v>
      </c>
      <c r="CW17" s="443">
        <v>60516.4</v>
      </c>
      <c r="CX17" s="456">
        <v>0.59634999999999994</v>
      </c>
      <c r="CY17" s="443">
        <v>53.856999999999999</v>
      </c>
      <c r="CZ17" s="443">
        <v>172.09113000000002</v>
      </c>
      <c r="DA17" s="448">
        <v>261.64500000000004</v>
      </c>
      <c r="DB17" s="449">
        <f t="shared" si="25"/>
        <v>105278.165329</v>
      </c>
      <c r="DC17" s="450">
        <f t="shared" si="26"/>
        <v>25080.385000000002</v>
      </c>
      <c r="DD17" s="443">
        <v>2009.661229</v>
      </c>
      <c r="DE17" s="443">
        <v>9320.6270000000004</v>
      </c>
      <c r="DF17" s="443">
        <v>103187.69399999999</v>
      </c>
      <c r="DG17" s="443">
        <v>15609.141000000001</v>
      </c>
      <c r="DH17" s="456">
        <v>4.1539999999999994E-2</v>
      </c>
      <c r="DI17" s="443">
        <v>4.8170000000000002</v>
      </c>
      <c r="DJ17" s="443">
        <v>80.768559999999994</v>
      </c>
      <c r="DK17" s="448">
        <v>145.79999999999998</v>
      </c>
      <c r="DL17" s="449">
        <f t="shared" si="27"/>
        <v>145614.05392000001</v>
      </c>
      <c r="DM17" s="450">
        <f t="shared" si="28"/>
        <v>34844.805999999997</v>
      </c>
      <c r="DN17" s="443">
        <v>11358.359149999998</v>
      </c>
      <c r="DO17" s="443">
        <v>11670.377</v>
      </c>
      <c r="DP17" s="443">
        <v>134207.33092000001</v>
      </c>
      <c r="DQ17" s="443">
        <v>23023.67</v>
      </c>
      <c r="DR17" s="456"/>
      <c r="DS17" s="443">
        <v>13.36</v>
      </c>
      <c r="DT17" s="443">
        <v>48.363849999999999</v>
      </c>
      <c r="DU17" s="448">
        <v>137.399</v>
      </c>
      <c r="DV17" s="449">
        <f t="shared" si="29"/>
        <v>12584.512000000001</v>
      </c>
      <c r="DW17" s="450">
        <f t="shared" si="30"/>
        <v>16082.392999999998</v>
      </c>
      <c r="DX17" s="450">
        <v>1351.5350000000001</v>
      </c>
      <c r="DY17" s="450">
        <v>9342.8780000000006</v>
      </c>
      <c r="DZ17" s="450">
        <v>11232.977000000001</v>
      </c>
      <c r="EA17" s="450">
        <v>5870.817</v>
      </c>
      <c r="EB17" s="457"/>
      <c r="EC17" s="450">
        <v>14.64</v>
      </c>
      <c r="ED17" s="450"/>
      <c r="EE17" s="453">
        <v>854.05799999999988</v>
      </c>
      <c r="EF17" s="439">
        <f t="shared" si="31"/>
        <v>3141910.7904169997</v>
      </c>
      <c r="EG17" s="440">
        <f t="shared" si="32"/>
        <v>1127899.4960000003</v>
      </c>
      <c r="EH17" s="440">
        <f t="shared" si="33"/>
        <v>478808.28171199985</v>
      </c>
      <c r="EI17" s="440">
        <f t="shared" si="34"/>
        <v>437010.49500000011</v>
      </c>
      <c r="EJ17" s="440">
        <f t="shared" si="35"/>
        <v>2656556.8166380003</v>
      </c>
      <c r="EK17" s="440">
        <f t="shared" si="36"/>
        <v>664307.679</v>
      </c>
      <c r="EL17" s="440">
        <f t="shared" si="37"/>
        <v>132.03652700000001</v>
      </c>
      <c r="EM17" s="440">
        <f t="shared" si="38"/>
        <v>3788.4279999999999</v>
      </c>
      <c r="EN17" s="440">
        <f t="shared" si="39"/>
        <v>13.999000000000001</v>
      </c>
      <c r="EO17" s="440">
        <f t="shared" si="40"/>
        <v>336.98199999999997</v>
      </c>
      <c r="EP17" s="440">
        <f t="shared" si="41"/>
        <v>6399.6565399999999</v>
      </c>
      <c r="EQ17" s="441">
        <f t="shared" si="42"/>
        <v>22455.911999999997</v>
      </c>
    </row>
    <row r="18" spans="1:147" x14ac:dyDescent="0.2">
      <c r="A18" s="431" t="s">
        <v>189</v>
      </c>
      <c r="B18" s="432">
        <f t="shared" si="8"/>
        <v>75085.330999999991</v>
      </c>
      <c r="C18" s="433">
        <f t="shared" si="9"/>
        <v>610423.13600000017</v>
      </c>
      <c r="D18" s="434">
        <v>62252.778999999995</v>
      </c>
      <c r="E18" s="434">
        <v>523353.30500000011</v>
      </c>
      <c r="F18" s="434">
        <v>5586.5889999999981</v>
      </c>
      <c r="G18" s="434">
        <v>51065.351999999999</v>
      </c>
      <c r="H18" s="434">
        <v>19.345000000000006</v>
      </c>
      <c r="I18" s="434">
        <v>1959.5450000000001</v>
      </c>
      <c r="J18" s="434">
        <v>2173.7499999999995</v>
      </c>
      <c r="K18" s="434">
        <v>17398.521999999997</v>
      </c>
      <c r="L18" s="434">
        <v>5052.8679999999995</v>
      </c>
      <c r="M18" s="435">
        <v>16646.411999999997</v>
      </c>
      <c r="N18" s="436">
        <f t="shared" si="10"/>
        <v>79924.837999999974</v>
      </c>
      <c r="O18" s="437">
        <f t="shared" si="11"/>
        <v>574553.99599999981</v>
      </c>
      <c r="P18" s="438">
        <v>67952.368999999977</v>
      </c>
      <c r="Q18" s="438">
        <v>475249.16099999996</v>
      </c>
      <c r="R18" s="438">
        <v>7270.8550000000005</v>
      </c>
      <c r="S18" s="438">
        <v>68332.336999999985</v>
      </c>
      <c r="T18" s="438">
        <v>32.213000000000008</v>
      </c>
      <c r="U18" s="438">
        <v>2390.2820000000002</v>
      </c>
      <c r="V18" s="438">
        <v>2226.5830000000001</v>
      </c>
      <c r="W18" s="438">
        <v>17536.449999999997</v>
      </c>
      <c r="X18" s="438">
        <v>2442.8179999999993</v>
      </c>
      <c r="Y18" s="438">
        <v>11045.766000000001</v>
      </c>
      <c r="Z18" s="436">
        <f t="shared" si="12"/>
        <v>65589.422999999995</v>
      </c>
      <c r="AA18" s="437">
        <f t="shared" si="13"/>
        <v>457068.97700000007</v>
      </c>
      <c r="AB18" s="438">
        <v>55233.12999999999</v>
      </c>
      <c r="AC18" s="438">
        <v>382213.59800000006</v>
      </c>
      <c r="AD18" s="438">
        <v>4362.6139999999996</v>
      </c>
      <c r="AE18" s="438">
        <v>41583.842999999993</v>
      </c>
      <c r="AF18" s="438">
        <v>30.264999999999997</v>
      </c>
      <c r="AG18" s="438">
        <v>1926.2569999999994</v>
      </c>
      <c r="AH18" s="438">
        <v>2199.5970000000002</v>
      </c>
      <c r="AI18" s="438">
        <v>17760.704000000002</v>
      </c>
      <c r="AJ18" s="438">
        <v>3763.8169999999996</v>
      </c>
      <c r="AK18" s="438">
        <v>13584.575000000006</v>
      </c>
      <c r="AL18" s="439">
        <f t="shared" si="14"/>
        <v>63666.332999999999</v>
      </c>
      <c r="AM18" s="440">
        <f t="shared" si="15"/>
        <v>471216.63199999998</v>
      </c>
      <c r="AN18" s="440">
        <v>50435.975999999995</v>
      </c>
      <c r="AO18" s="440">
        <v>385559.63199999998</v>
      </c>
      <c r="AP18" s="440">
        <v>6719.9059999999999</v>
      </c>
      <c r="AQ18" s="440">
        <v>56746.758999999998</v>
      </c>
      <c r="AR18" s="440">
        <v>40.955999999999996</v>
      </c>
      <c r="AS18" s="440">
        <v>1902.2629999999999</v>
      </c>
      <c r="AT18" s="440">
        <v>2236.0350000000003</v>
      </c>
      <c r="AU18" s="440">
        <v>16107.463</v>
      </c>
      <c r="AV18" s="440">
        <v>4233.46</v>
      </c>
      <c r="AW18" s="441">
        <v>10900.515000000001</v>
      </c>
      <c r="AX18" s="442">
        <f t="shared" si="16"/>
        <v>57320.328999999998</v>
      </c>
      <c r="AY18" s="443">
        <f t="shared" si="17"/>
        <v>471360.48199999984</v>
      </c>
      <c r="AZ18" s="444">
        <v>45707.865999999995</v>
      </c>
      <c r="BA18" s="444">
        <v>382907.99699999986</v>
      </c>
      <c r="BB18" s="444">
        <v>6935.1290000000008</v>
      </c>
      <c r="BC18" s="444">
        <v>60434.31</v>
      </c>
      <c r="BD18" s="444">
        <v>14.979999999999999</v>
      </c>
      <c r="BE18" s="444">
        <v>1790.1080000000002</v>
      </c>
      <c r="BF18" s="444">
        <v>2158.0619999999999</v>
      </c>
      <c r="BG18" s="444">
        <v>17569.593000000001</v>
      </c>
      <c r="BH18" s="444">
        <v>2504.2920000000004</v>
      </c>
      <c r="BI18" s="445">
        <v>8658.4740000000111</v>
      </c>
      <c r="BJ18" s="442">
        <f t="shared" ref="BJ18:BJ41" si="44">BL18+BN18+BP18+BR18+BT18</f>
        <v>51976.85200000005</v>
      </c>
      <c r="BK18" s="443">
        <f t="shared" ref="BK18:BK41" si="45">BM18+BO18+BQ18+BS18+BU18</f>
        <v>397418.82699999999</v>
      </c>
      <c r="BL18" s="446">
        <v>44824.92200000005</v>
      </c>
      <c r="BM18" s="446">
        <v>336511.12900000002</v>
      </c>
      <c r="BN18" s="446">
        <v>5507.1779999999999</v>
      </c>
      <c r="BO18" s="446">
        <v>46167.880000000005</v>
      </c>
      <c r="BP18" s="446">
        <v>17.114000000000001</v>
      </c>
      <c r="BQ18" s="446">
        <v>1430.885</v>
      </c>
      <c r="BR18" s="446">
        <v>1626.2309999999998</v>
      </c>
      <c r="BS18" s="446">
        <v>13224.708999999999</v>
      </c>
      <c r="BT18" s="446">
        <v>1.4069999999999998</v>
      </c>
      <c r="BU18" s="447">
        <v>84.224000000000004</v>
      </c>
      <c r="BV18" s="442">
        <f t="shared" si="19"/>
        <v>43027.430215</v>
      </c>
      <c r="BW18" s="443">
        <f t="shared" si="20"/>
        <v>311089.32599999983</v>
      </c>
      <c r="BX18" s="443">
        <v>36829.020836000003</v>
      </c>
      <c r="BY18" s="443">
        <v>256974.50999999986</v>
      </c>
      <c r="BZ18" s="443">
        <v>4990.4963500000003</v>
      </c>
      <c r="CA18" s="443">
        <v>41841.33</v>
      </c>
      <c r="CB18" s="443">
        <v>65.981103999999988</v>
      </c>
      <c r="CC18" s="443">
        <v>3208.8940000000002</v>
      </c>
      <c r="CD18" s="443">
        <v>1141.3171</v>
      </c>
      <c r="CE18" s="443">
        <v>9049.612000000001</v>
      </c>
      <c r="CF18" s="443">
        <v>0.61482500000000007</v>
      </c>
      <c r="CG18" s="448">
        <v>14.98</v>
      </c>
      <c r="CH18" s="449">
        <f t="shared" si="21"/>
        <v>41086</v>
      </c>
      <c r="CI18" s="450">
        <f t="shared" si="22"/>
        <v>298073</v>
      </c>
      <c r="CJ18" s="451">
        <v>34092</v>
      </c>
      <c r="CK18" s="451">
        <v>244795</v>
      </c>
      <c r="CL18" s="451">
        <v>5423</v>
      </c>
      <c r="CM18" s="451">
        <v>39771</v>
      </c>
      <c r="CN18" s="451">
        <v>20</v>
      </c>
      <c r="CO18" s="451">
        <v>1689</v>
      </c>
      <c r="CP18" s="451">
        <v>1551</v>
      </c>
      <c r="CQ18" s="452">
        <v>11818</v>
      </c>
      <c r="CR18" s="449">
        <f t="shared" si="23"/>
        <v>45289.798458000005</v>
      </c>
      <c r="CS18" s="450">
        <f t="shared" si="24"/>
        <v>337130.76900000009</v>
      </c>
      <c r="CT18" s="443">
        <v>36485.708391</v>
      </c>
      <c r="CU18" s="443">
        <v>272185.12000000005</v>
      </c>
      <c r="CV18" s="443">
        <v>5795.7375000000002</v>
      </c>
      <c r="CW18" s="443">
        <v>44303.352000000006</v>
      </c>
      <c r="CX18" s="443">
        <v>23.898146999999998</v>
      </c>
      <c r="CY18" s="443">
        <v>1407.4540000000002</v>
      </c>
      <c r="CZ18" s="443">
        <v>2984.4544200000005</v>
      </c>
      <c r="DA18" s="448">
        <v>19234.842999999997</v>
      </c>
      <c r="DB18" s="449">
        <f t="shared" si="25"/>
        <v>169393.94234299997</v>
      </c>
      <c r="DC18" s="450">
        <f t="shared" si="26"/>
        <v>116893.39800000002</v>
      </c>
      <c r="DD18" s="443">
        <v>11369.830128000001</v>
      </c>
      <c r="DE18" s="443">
        <v>75634.486000000019</v>
      </c>
      <c r="DF18" s="443">
        <v>158014.12</v>
      </c>
      <c r="DG18" s="443">
        <v>41055.801999999996</v>
      </c>
      <c r="DH18" s="443">
        <v>1.8213849999999998</v>
      </c>
      <c r="DI18" s="443">
        <v>74.260999999999996</v>
      </c>
      <c r="DJ18" s="443">
        <v>8.1708300000000005</v>
      </c>
      <c r="DK18" s="448">
        <v>128.84899999999999</v>
      </c>
      <c r="DL18" s="449">
        <f t="shared" si="27"/>
        <v>336786.98712000001</v>
      </c>
      <c r="DM18" s="450">
        <f t="shared" si="28"/>
        <v>141125.33900000004</v>
      </c>
      <c r="DN18" s="443">
        <v>33367.249559999997</v>
      </c>
      <c r="DO18" s="443">
        <v>93968.769</v>
      </c>
      <c r="DP18" s="443">
        <v>302759.28700000001</v>
      </c>
      <c r="DQ18" s="443">
        <v>46567.099000000002</v>
      </c>
      <c r="DR18" s="443">
        <v>0.50229999999999997</v>
      </c>
      <c r="DS18" s="443">
        <v>12.501999999999999</v>
      </c>
      <c r="DT18" s="443">
        <v>659.94825999999989</v>
      </c>
      <c r="DU18" s="448">
        <v>576.96899999999994</v>
      </c>
      <c r="DV18" s="449">
        <f t="shared" si="29"/>
        <v>63978.795000000006</v>
      </c>
      <c r="DW18" s="450">
        <f t="shared" si="30"/>
        <v>311218.79399999994</v>
      </c>
      <c r="DX18" s="450">
        <v>36834.577000000005</v>
      </c>
      <c r="DY18" s="450">
        <v>204660.93699999992</v>
      </c>
      <c r="DZ18" s="450">
        <v>22675.57</v>
      </c>
      <c r="EA18" s="450">
        <v>74802.904999999999</v>
      </c>
      <c r="EB18" s="450">
        <v>53.071000000000005</v>
      </c>
      <c r="EC18" s="450">
        <v>1013.458</v>
      </c>
      <c r="ED18" s="450">
        <v>4415.5770000000002</v>
      </c>
      <c r="EE18" s="453">
        <v>30741.494000000006</v>
      </c>
      <c r="EF18" s="439">
        <f t="shared" si="31"/>
        <v>1093126.059136</v>
      </c>
      <c r="EG18" s="440">
        <f t="shared" si="32"/>
        <v>4497572.676</v>
      </c>
      <c r="EH18" s="440">
        <f t="shared" si="33"/>
        <v>515385.42791499995</v>
      </c>
      <c r="EI18" s="440">
        <f t="shared" si="34"/>
        <v>3634013.6439999999</v>
      </c>
      <c r="EJ18" s="440">
        <f t="shared" si="35"/>
        <v>536040.48184999998</v>
      </c>
      <c r="EK18" s="440">
        <f t="shared" si="36"/>
        <v>612671.96899999992</v>
      </c>
      <c r="EL18" s="440">
        <f t="shared" si="37"/>
        <v>320.14693599999998</v>
      </c>
      <c r="EM18" s="440">
        <f t="shared" si="38"/>
        <v>18804.909</v>
      </c>
      <c r="EN18" s="440">
        <f t="shared" si="39"/>
        <v>13761.5751</v>
      </c>
      <c r="EO18" s="440">
        <f t="shared" si="40"/>
        <v>108647.053</v>
      </c>
      <c r="EP18" s="440">
        <f t="shared" si="41"/>
        <v>27618.427335</v>
      </c>
      <c r="EQ18" s="441">
        <f t="shared" si="42"/>
        <v>123435.10100000002</v>
      </c>
    </row>
    <row r="19" spans="1:147" x14ac:dyDescent="0.2">
      <c r="A19" s="431" t="s">
        <v>104</v>
      </c>
      <c r="B19" s="432">
        <f t="shared" si="8"/>
        <v>3838.5140000000001</v>
      </c>
      <c r="C19" s="433">
        <f t="shared" si="9"/>
        <v>6853.889000000001</v>
      </c>
      <c r="D19" s="434">
        <v>2254.8219999999997</v>
      </c>
      <c r="E19" s="434">
        <v>3677.6880000000001</v>
      </c>
      <c r="F19" s="434">
        <v>1199.0919999999999</v>
      </c>
      <c r="G19" s="434">
        <v>2386.0359999999996</v>
      </c>
      <c r="H19" s="434">
        <v>2.9669999999999996</v>
      </c>
      <c r="I19" s="434">
        <v>116.657</v>
      </c>
      <c r="J19" s="434">
        <v>7.0000000000000001E-3</v>
      </c>
      <c r="K19" s="434">
        <v>2.024</v>
      </c>
      <c r="L19" s="434">
        <v>381.62600000000003</v>
      </c>
      <c r="M19" s="435">
        <v>671.48400000000004</v>
      </c>
      <c r="N19" s="436">
        <f t="shared" si="10"/>
        <v>1335.2399999999998</v>
      </c>
      <c r="O19" s="437">
        <f t="shared" si="11"/>
        <v>4768.7960000000003</v>
      </c>
      <c r="P19" s="438">
        <v>160.60199999999998</v>
      </c>
      <c r="Q19" s="438">
        <v>2037.798</v>
      </c>
      <c r="R19" s="438">
        <v>941.91100000000006</v>
      </c>
      <c r="S19" s="438">
        <v>1576.8539999999998</v>
      </c>
      <c r="T19" s="438">
        <v>3.0030000000000006</v>
      </c>
      <c r="U19" s="438">
        <v>128.69599999999997</v>
      </c>
      <c r="V19" s="438">
        <v>0</v>
      </c>
      <c r="W19" s="438">
        <v>0</v>
      </c>
      <c r="X19" s="438">
        <v>229.72399999999999</v>
      </c>
      <c r="Y19" s="438">
        <v>1025.4480000000001</v>
      </c>
      <c r="Z19" s="436">
        <f t="shared" si="12"/>
        <v>2747.8689999999988</v>
      </c>
      <c r="AA19" s="437">
        <f t="shared" si="13"/>
        <v>6625.936999999999</v>
      </c>
      <c r="AB19" s="438">
        <v>602.02699999999925</v>
      </c>
      <c r="AC19" s="438">
        <v>3269.1329999999994</v>
      </c>
      <c r="AD19" s="438">
        <v>794.721</v>
      </c>
      <c r="AE19" s="438">
        <v>1844.9539999999997</v>
      </c>
      <c r="AF19" s="438">
        <v>0.97300000000000009</v>
      </c>
      <c r="AG19" s="438">
        <v>57.878</v>
      </c>
      <c r="AH19" s="438">
        <v>2.2720000000000002</v>
      </c>
      <c r="AI19" s="438">
        <v>13.406000000000001</v>
      </c>
      <c r="AJ19" s="438">
        <v>1347.876</v>
      </c>
      <c r="AK19" s="438">
        <v>1440.5659999999996</v>
      </c>
      <c r="AL19" s="439">
        <f t="shared" si="14"/>
        <v>3526.6750000000002</v>
      </c>
      <c r="AM19" s="440">
        <f t="shared" si="15"/>
        <v>4852.8429999999989</v>
      </c>
      <c r="AN19" s="458">
        <v>469.69</v>
      </c>
      <c r="AO19" s="458">
        <v>2352.4859999999999</v>
      </c>
      <c r="AP19" s="458">
        <v>887.15299999999991</v>
      </c>
      <c r="AQ19" s="458">
        <v>1411.6769999999999</v>
      </c>
      <c r="AR19" s="458">
        <v>2.9450000000000003</v>
      </c>
      <c r="AS19" s="458">
        <v>169.506</v>
      </c>
      <c r="AT19" s="458">
        <v>0</v>
      </c>
      <c r="AU19" s="458">
        <v>0</v>
      </c>
      <c r="AV19" s="440">
        <v>2166.8870000000002</v>
      </c>
      <c r="AW19" s="441">
        <v>919.17399999999998</v>
      </c>
      <c r="AX19" s="442">
        <f t="shared" si="16"/>
        <v>12488.886</v>
      </c>
      <c r="AY19" s="443">
        <f t="shared" si="17"/>
        <v>45343.134999999987</v>
      </c>
      <c r="AZ19" s="444">
        <v>3100.8129999999996</v>
      </c>
      <c r="BA19" s="444">
        <v>42786.259999999995</v>
      </c>
      <c r="BB19" s="444">
        <v>9353.6980000000003</v>
      </c>
      <c r="BC19" s="444">
        <v>2373.134</v>
      </c>
      <c r="BD19" s="454">
        <v>1E-3</v>
      </c>
      <c r="BE19" s="444">
        <v>0.32500000000000001</v>
      </c>
      <c r="BF19" s="444">
        <v>0</v>
      </c>
      <c r="BG19" s="444">
        <v>0</v>
      </c>
      <c r="BH19" s="444">
        <v>34.374000000000002</v>
      </c>
      <c r="BI19" s="445">
        <v>183.416</v>
      </c>
      <c r="BJ19" s="442">
        <f t="shared" si="44"/>
        <v>21188.57</v>
      </c>
      <c r="BK19" s="443">
        <f t="shared" si="45"/>
        <v>35776.793000000012</v>
      </c>
      <c r="BL19" s="446">
        <v>1883.5059999999996</v>
      </c>
      <c r="BM19" s="446">
        <v>30444.849000000009</v>
      </c>
      <c r="BN19" s="446">
        <v>19305.063999999998</v>
      </c>
      <c r="BO19" s="446">
        <v>5278.3809999999994</v>
      </c>
      <c r="BP19" s="455"/>
      <c r="BQ19" s="446">
        <v>53.563000000000002</v>
      </c>
      <c r="BR19" s="446">
        <v>0</v>
      </c>
      <c r="BS19" s="446">
        <v>0</v>
      </c>
      <c r="BT19" s="446"/>
      <c r="BU19" s="447"/>
      <c r="BV19" s="442">
        <f t="shared" si="19"/>
        <v>4401.3856999999998</v>
      </c>
      <c r="BW19" s="443">
        <f t="shared" si="20"/>
        <v>3108.3220000000001</v>
      </c>
      <c r="BX19" s="443">
        <v>493.62569999999999</v>
      </c>
      <c r="BY19" s="443">
        <v>1997.5500000000002</v>
      </c>
      <c r="BZ19" s="443">
        <v>3907.7599999999998</v>
      </c>
      <c r="CA19" s="443">
        <v>1109.472</v>
      </c>
      <c r="CB19" s="455"/>
      <c r="CC19" s="443">
        <v>1.3</v>
      </c>
      <c r="CD19" s="443">
        <v>0</v>
      </c>
      <c r="CE19" s="443">
        <v>0</v>
      </c>
      <c r="CF19" s="443">
        <v>0</v>
      </c>
      <c r="CG19" s="448">
        <v>0</v>
      </c>
      <c r="CH19" s="449">
        <f t="shared" si="21"/>
        <v>552</v>
      </c>
      <c r="CI19" s="450">
        <f t="shared" si="22"/>
        <v>2100</v>
      </c>
      <c r="CJ19" s="451">
        <v>363</v>
      </c>
      <c r="CK19" s="451">
        <v>1503</v>
      </c>
      <c r="CL19" s="451">
        <v>187</v>
      </c>
      <c r="CM19" s="451">
        <v>405</v>
      </c>
      <c r="CN19" s="451">
        <v>2</v>
      </c>
      <c r="CO19" s="451">
        <v>161</v>
      </c>
      <c r="CP19" s="451"/>
      <c r="CQ19" s="452">
        <v>31</v>
      </c>
      <c r="CR19" s="449">
        <f t="shared" si="23"/>
        <v>8066.9843590000009</v>
      </c>
      <c r="CS19" s="450">
        <f t="shared" si="24"/>
        <v>3666.5829999999996</v>
      </c>
      <c r="CT19" s="443">
        <v>137.955229</v>
      </c>
      <c r="CU19" s="443">
        <v>909.2410000000001</v>
      </c>
      <c r="CV19" s="443">
        <v>7920.7245000000003</v>
      </c>
      <c r="CW19" s="443">
        <v>2454.2579999999998</v>
      </c>
      <c r="CX19" s="443">
        <v>2.657</v>
      </c>
      <c r="CY19" s="443">
        <v>185.29900000000001</v>
      </c>
      <c r="CZ19" s="443">
        <v>5.6476299999999995</v>
      </c>
      <c r="DA19" s="448">
        <v>117.785</v>
      </c>
      <c r="DB19" s="449">
        <f t="shared" si="25"/>
        <v>238.58509299999997</v>
      </c>
      <c r="DC19" s="450">
        <f t="shared" si="26"/>
        <v>1066.019</v>
      </c>
      <c r="DD19" s="443">
        <v>98.807092999999995</v>
      </c>
      <c r="DE19" s="443">
        <v>771.24900000000002</v>
      </c>
      <c r="DF19" s="443">
        <v>120.773</v>
      </c>
      <c r="DG19" s="443">
        <v>59.76</v>
      </c>
      <c r="DH19" s="443">
        <v>3.1320000000000001</v>
      </c>
      <c r="DI19" s="443">
        <v>192.303</v>
      </c>
      <c r="DJ19" s="443">
        <v>15.872999999999999</v>
      </c>
      <c r="DK19" s="448">
        <v>42.706999999999994</v>
      </c>
      <c r="DL19" s="449">
        <f t="shared" si="27"/>
        <v>410.44462999999996</v>
      </c>
      <c r="DM19" s="450">
        <f t="shared" si="28"/>
        <v>1217.338</v>
      </c>
      <c r="DN19" s="443">
        <v>241.79660999999999</v>
      </c>
      <c r="DO19" s="443">
        <v>782.59500000000003</v>
      </c>
      <c r="DP19" s="443">
        <v>159.77500000000001</v>
      </c>
      <c r="DQ19" s="443">
        <v>195.20600000000002</v>
      </c>
      <c r="DR19" s="443">
        <v>6.0091000000000001</v>
      </c>
      <c r="DS19" s="443">
        <v>156.61599999999999</v>
      </c>
      <c r="DT19" s="443">
        <v>2.8639200000000002</v>
      </c>
      <c r="DU19" s="448">
        <v>82.920999999999992</v>
      </c>
      <c r="DV19" s="449">
        <f t="shared" si="29"/>
        <v>158.24799999999999</v>
      </c>
      <c r="DW19" s="450">
        <f t="shared" si="30"/>
        <v>2136.9539999999997</v>
      </c>
      <c r="DX19" s="450">
        <v>77.810999999999993</v>
      </c>
      <c r="DY19" s="450">
        <v>1852.7449999999999</v>
      </c>
      <c r="DZ19" s="450">
        <v>74.876000000000005</v>
      </c>
      <c r="EA19" s="450">
        <v>74.807000000000002</v>
      </c>
      <c r="EB19" s="450">
        <v>4.492</v>
      </c>
      <c r="EC19" s="450">
        <v>209.40200000000002</v>
      </c>
      <c r="ED19" s="450">
        <v>1.069</v>
      </c>
      <c r="EE19" s="453">
        <v>0</v>
      </c>
      <c r="EF19" s="439">
        <f t="shared" si="31"/>
        <v>58953.401781999994</v>
      </c>
      <c r="EG19" s="440">
        <f t="shared" si="32"/>
        <v>117516.609</v>
      </c>
      <c r="EH19" s="440">
        <f t="shared" si="33"/>
        <v>9884.4556319999974</v>
      </c>
      <c r="EI19" s="440">
        <f t="shared" si="34"/>
        <v>92384.593999999997</v>
      </c>
      <c r="EJ19" s="440">
        <f t="shared" si="35"/>
        <v>44852.547499999993</v>
      </c>
      <c r="EK19" s="440">
        <f t="shared" si="36"/>
        <v>19169.538999999997</v>
      </c>
      <c r="EL19" s="440">
        <f t="shared" si="37"/>
        <v>28.179100000000002</v>
      </c>
      <c r="EM19" s="440">
        <f t="shared" si="38"/>
        <v>1432.5449999999998</v>
      </c>
      <c r="EN19" s="440">
        <f t="shared" si="39"/>
        <v>2.2790000000000004</v>
      </c>
      <c r="EO19" s="440">
        <f t="shared" si="40"/>
        <v>15.43</v>
      </c>
      <c r="EP19" s="440">
        <f t="shared" si="41"/>
        <v>4185.9405499999993</v>
      </c>
      <c r="EQ19" s="441">
        <f t="shared" si="42"/>
        <v>4514.5009999999993</v>
      </c>
    </row>
    <row r="20" spans="1:147" x14ac:dyDescent="0.2">
      <c r="A20" s="431" t="s">
        <v>105</v>
      </c>
      <c r="B20" s="432">
        <f t="shared" si="8"/>
        <v>11276.141000000001</v>
      </c>
      <c r="C20" s="433">
        <f t="shared" si="9"/>
        <v>43015.544000000002</v>
      </c>
      <c r="D20" s="434">
        <v>4580.7309999999998</v>
      </c>
      <c r="E20" s="434">
        <v>38181.991000000002</v>
      </c>
      <c r="F20" s="434">
        <v>6234.1</v>
      </c>
      <c r="G20" s="434">
        <v>3360.116</v>
      </c>
      <c r="H20" s="434">
        <v>2.5460000000000003</v>
      </c>
      <c r="I20" s="434">
        <v>118.64400000000001</v>
      </c>
      <c r="J20" s="434">
        <v>21.822000000000003</v>
      </c>
      <c r="K20" s="434">
        <v>64.150000000000006</v>
      </c>
      <c r="L20" s="434">
        <v>436.94200000000006</v>
      </c>
      <c r="M20" s="435">
        <v>1290.6429999999998</v>
      </c>
      <c r="N20" s="436">
        <f t="shared" si="10"/>
        <v>4922.0150000000003</v>
      </c>
      <c r="O20" s="437">
        <f t="shared" si="11"/>
        <v>54108.553000000014</v>
      </c>
      <c r="P20" s="438">
        <v>4170.5819999999994</v>
      </c>
      <c r="Q20" s="438">
        <v>52338.416000000012</v>
      </c>
      <c r="R20" s="438">
        <v>79</v>
      </c>
      <c r="S20" s="438">
        <v>45.177999999999997</v>
      </c>
      <c r="T20" s="438">
        <v>2.742</v>
      </c>
      <c r="U20" s="438">
        <v>124.23800000000001</v>
      </c>
      <c r="V20" s="438">
        <v>5.5E-2</v>
      </c>
      <c r="W20" s="438">
        <v>28.457000000000001</v>
      </c>
      <c r="X20" s="438">
        <v>669.63600000000008</v>
      </c>
      <c r="Y20" s="438">
        <v>1572.2639999999999</v>
      </c>
      <c r="Z20" s="436">
        <f t="shared" si="12"/>
        <v>13795.288</v>
      </c>
      <c r="AA20" s="437">
        <f t="shared" si="13"/>
        <v>60128.641999999985</v>
      </c>
      <c r="AB20" s="438">
        <v>3610.4629999999993</v>
      </c>
      <c r="AC20" s="438">
        <v>53529.37799999999</v>
      </c>
      <c r="AD20" s="438">
        <v>9098.6749999999993</v>
      </c>
      <c r="AE20" s="438">
        <v>2626.7330000000002</v>
      </c>
      <c r="AF20" s="438">
        <v>2.0569999999999995</v>
      </c>
      <c r="AG20" s="438">
        <v>93.708000000000013</v>
      </c>
      <c r="AH20" s="438">
        <v>0.9930000000000001</v>
      </c>
      <c r="AI20" s="438">
        <v>60.603999999999999</v>
      </c>
      <c r="AJ20" s="438">
        <v>1083.0999999999997</v>
      </c>
      <c r="AK20" s="438">
        <v>3818.2189999999996</v>
      </c>
      <c r="AL20" s="439">
        <f t="shared" si="14"/>
        <v>7134.5049999999992</v>
      </c>
      <c r="AM20" s="440">
        <f t="shared" si="15"/>
        <v>49748.173999999992</v>
      </c>
      <c r="AN20" s="440">
        <v>3693.7580000000003</v>
      </c>
      <c r="AO20" s="440">
        <v>48359.751999999993</v>
      </c>
      <c r="AP20" s="440">
        <v>3051.9719999999998</v>
      </c>
      <c r="AQ20" s="440">
        <v>584.14300000000003</v>
      </c>
      <c r="AR20" s="454">
        <v>6.6000000000000003E-2</v>
      </c>
      <c r="AS20" s="440">
        <v>16.053000000000001</v>
      </c>
      <c r="AT20" s="440">
        <v>1.2999999999999999E-2</v>
      </c>
      <c r="AU20" s="440">
        <v>0.91100000000000003</v>
      </c>
      <c r="AV20" s="440">
        <v>388.69600000000003</v>
      </c>
      <c r="AW20" s="441">
        <v>787.31500000000005</v>
      </c>
      <c r="AX20" s="442">
        <f t="shared" si="16"/>
        <v>1766.0279999999998</v>
      </c>
      <c r="AY20" s="443">
        <f t="shared" si="17"/>
        <v>6113.6059999999998</v>
      </c>
      <c r="AZ20" s="444">
        <v>157.01599999999999</v>
      </c>
      <c r="BA20" s="444">
        <v>3599.21</v>
      </c>
      <c r="BB20" s="444">
        <v>822.76499999999999</v>
      </c>
      <c r="BC20" s="444">
        <v>1148.7660000000001</v>
      </c>
      <c r="BD20" s="454">
        <v>0.80399999999999994</v>
      </c>
      <c r="BE20" s="444">
        <v>46.515999999999998</v>
      </c>
      <c r="BF20" s="444">
        <v>5.0540000000000003</v>
      </c>
      <c r="BG20" s="444">
        <v>506.84800000000001</v>
      </c>
      <c r="BH20" s="444">
        <v>780.38900000000001</v>
      </c>
      <c r="BI20" s="445">
        <v>812.26599999999996</v>
      </c>
      <c r="BJ20" s="442">
        <f t="shared" si="44"/>
        <v>1176.221</v>
      </c>
      <c r="BK20" s="443">
        <f t="shared" si="45"/>
        <v>3726.8220000000001</v>
      </c>
      <c r="BL20" s="446">
        <v>517.35500000000002</v>
      </c>
      <c r="BM20" s="446">
        <v>2999.2460000000001</v>
      </c>
      <c r="BN20" s="446">
        <v>658.86599999999999</v>
      </c>
      <c r="BO20" s="446">
        <v>680.86</v>
      </c>
      <c r="BP20" s="446"/>
      <c r="BQ20" s="446">
        <v>46.716000000000001</v>
      </c>
      <c r="BR20" s="446">
        <v>0</v>
      </c>
      <c r="BS20" s="446">
        <v>0</v>
      </c>
      <c r="BT20" s="455"/>
      <c r="BU20" s="447"/>
      <c r="BV20" s="442">
        <f t="shared" si="19"/>
        <v>2394.836155</v>
      </c>
      <c r="BW20" s="443">
        <f t="shared" si="20"/>
        <v>5749.6440000000002</v>
      </c>
      <c r="BX20" s="443">
        <v>1483.1143359999999</v>
      </c>
      <c r="BY20" s="443">
        <v>4536.2759999999998</v>
      </c>
      <c r="BZ20" s="443">
        <v>907.90328599999998</v>
      </c>
      <c r="CA20" s="443">
        <v>1038.1300000000001</v>
      </c>
      <c r="CB20" s="443">
        <v>3.818533</v>
      </c>
      <c r="CC20" s="443">
        <v>173.666</v>
      </c>
      <c r="CD20" s="443">
        <v>0</v>
      </c>
      <c r="CE20" s="443">
        <v>0</v>
      </c>
      <c r="CF20" s="455"/>
      <c r="CG20" s="448">
        <v>1.5720000000000001</v>
      </c>
      <c r="CH20" s="449">
        <f t="shared" si="21"/>
        <v>0</v>
      </c>
      <c r="CI20" s="450">
        <f t="shared" si="22"/>
        <v>0</v>
      </c>
      <c r="CJ20" s="451"/>
      <c r="CK20" s="451"/>
      <c r="CL20" s="451"/>
      <c r="CM20" s="451"/>
      <c r="CN20" s="451"/>
      <c r="CO20" s="451"/>
      <c r="CP20" s="451"/>
      <c r="CQ20" s="452"/>
      <c r="CR20" s="449">
        <f t="shared" si="23"/>
        <v>0</v>
      </c>
      <c r="CS20" s="450">
        <f t="shared" si="24"/>
        <v>0</v>
      </c>
      <c r="CT20" s="443"/>
      <c r="CU20" s="443"/>
      <c r="CV20" s="443"/>
      <c r="CW20" s="443"/>
      <c r="CX20" s="456"/>
      <c r="CY20" s="443"/>
      <c r="CZ20" s="443">
        <v>0</v>
      </c>
      <c r="DA20" s="448">
        <v>0</v>
      </c>
      <c r="DB20" s="449">
        <f t="shared" si="25"/>
        <v>0</v>
      </c>
      <c r="DC20" s="450">
        <f t="shared" si="26"/>
        <v>0</v>
      </c>
      <c r="DD20" s="443"/>
      <c r="DE20" s="443"/>
      <c r="DF20" s="443"/>
      <c r="DG20" s="443"/>
      <c r="DH20" s="456"/>
      <c r="DI20" s="443"/>
      <c r="DJ20" s="443">
        <v>0</v>
      </c>
      <c r="DK20" s="448">
        <v>0</v>
      </c>
      <c r="DL20" s="449">
        <f t="shared" si="27"/>
        <v>0</v>
      </c>
      <c r="DM20" s="450">
        <f t="shared" si="28"/>
        <v>0</v>
      </c>
      <c r="DN20" s="443"/>
      <c r="DO20" s="443"/>
      <c r="DP20" s="443"/>
      <c r="DQ20" s="443"/>
      <c r="DR20" s="456"/>
      <c r="DS20" s="443"/>
      <c r="DT20" s="443">
        <v>0</v>
      </c>
      <c r="DU20" s="448">
        <v>0</v>
      </c>
      <c r="DV20" s="449">
        <f t="shared" si="29"/>
        <v>0</v>
      </c>
      <c r="DW20" s="450">
        <f t="shared" si="30"/>
        <v>627.27499999999998</v>
      </c>
      <c r="DX20" s="450"/>
      <c r="DY20" s="450"/>
      <c r="DZ20" s="450"/>
      <c r="EA20" s="450"/>
      <c r="EB20" s="457"/>
      <c r="EC20" s="450"/>
      <c r="ED20" s="450"/>
      <c r="EE20" s="453">
        <v>627.27499999999998</v>
      </c>
      <c r="EF20" s="439">
        <f t="shared" si="31"/>
        <v>42465.034154999994</v>
      </c>
      <c r="EG20" s="440">
        <f t="shared" si="32"/>
        <v>223218.26</v>
      </c>
      <c r="EH20" s="440">
        <f t="shared" si="33"/>
        <v>18213.019335999998</v>
      </c>
      <c r="EI20" s="440">
        <f t="shared" si="34"/>
        <v>203544.269</v>
      </c>
      <c r="EJ20" s="440">
        <f t="shared" si="35"/>
        <v>20853.281285999998</v>
      </c>
      <c r="EK20" s="440">
        <f t="shared" si="36"/>
        <v>9483.9259999999995</v>
      </c>
      <c r="EL20" s="440">
        <f t="shared" si="37"/>
        <v>12.033532999999998</v>
      </c>
      <c r="EM20" s="440">
        <f t="shared" si="38"/>
        <v>619.54100000000005</v>
      </c>
      <c r="EN20" s="440">
        <f t="shared" si="39"/>
        <v>27.937000000000005</v>
      </c>
      <c r="EO20" s="440">
        <f t="shared" si="40"/>
        <v>660.97</v>
      </c>
      <c r="EP20" s="440">
        <f t="shared" si="41"/>
        <v>3358.7629999999999</v>
      </c>
      <c r="EQ20" s="441">
        <f t="shared" si="42"/>
        <v>8909.5539999999983</v>
      </c>
    </row>
    <row r="21" spans="1:147" x14ac:dyDescent="0.2">
      <c r="A21" s="431" t="s">
        <v>106</v>
      </c>
      <c r="B21" s="432">
        <f t="shared" si="8"/>
        <v>154742.62099999998</v>
      </c>
      <c r="C21" s="433">
        <f t="shared" si="9"/>
        <v>399093.00199999998</v>
      </c>
      <c r="D21" s="434">
        <v>49533.527000000002</v>
      </c>
      <c r="E21" s="434">
        <v>317358.91199999995</v>
      </c>
      <c r="F21" s="434">
        <v>96033.750000000015</v>
      </c>
      <c r="G21" s="434">
        <v>49606.402000000002</v>
      </c>
      <c r="H21" s="434">
        <v>53.032999999999994</v>
      </c>
      <c r="I21" s="434">
        <v>9817.4979999999996</v>
      </c>
      <c r="J21" s="434">
        <v>20.480999999999998</v>
      </c>
      <c r="K21" s="434">
        <v>430.33799999999997</v>
      </c>
      <c r="L21" s="434">
        <v>9101.8299999999981</v>
      </c>
      <c r="M21" s="435">
        <v>21879.851999999999</v>
      </c>
      <c r="N21" s="436">
        <f t="shared" si="10"/>
        <v>106432.02100000001</v>
      </c>
      <c r="O21" s="437">
        <f t="shared" si="11"/>
        <v>369006.50999999995</v>
      </c>
      <c r="P21" s="438">
        <v>56928.617000000006</v>
      </c>
      <c r="Q21" s="438">
        <v>298858.99999999994</v>
      </c>
      <c r="R21" s="438">
        <v>44591.583999999988</v>
      </c>
      <c r="S21" s="438">
        <v>41387.759999999995</v>
      </c>
      <c r="T21" s="438">
        <v>40.351000000000006</v>
      </c>
      <c r="U21" s="438">
        <v>9358.857</v>
      </c>
      <c r="V21" s="438">
        <v>17.638000000000002</v>
      </c>
      <c r="W21" s="438">
        <v>226.99499999999998</v>
      </c>
      <c r="X21" s="438">
        <v>4853.8309999999992</v>
      </c>
      <c r="Y21" s="438">
        <v>19173.898000000001</v>
      </c>
      <c r="Z21" s="436">
        <f t="shared" si="12"/>
        <v>123345.31200000008</v>
      </c>
      <c r="AA21" s="437">
        <f t="shared" si="13"/>
        <v>313350.73400000005</v>
      </c>
      <c r="AB21" s="438">
        <v>47348.977000000057</v>
      </c>
      <c r="AC21" s="438">
        <v>249551.33100000003</v>
      </c>
      <c r="AD21" s="438">
        <v>70974.406000000017</v>
      </c>
      <c r="AE21" s="438">
        <v>38138.143000000004</v>
      </c>
      <c r="AF21" s="438">
        <v>35.340000000000003</v>
      </c>
      <c r="AG21" s="438">
        <v>8075.2229999999972</v>
      </c>
      <c r="AH21" s="438">
        <v>17.819000000000003</v>
      </c>
      <c r="AI21" s="438">
        <v>170.69</v>
      </c>
      <c r="AJ21" s="438">
        <v>4968.7699999999995</v>
      </c>
      <c r="AK21" s="438">
        <v>17415.347000000002</v>
      </c>
      <c r="AL21" s="439">
        <f t="shared" si="14"/>
        <v>132953.989</v>
      </c>
      <c r="AM21" s="440">
        <f t="shared" si="15"/>
        <v>295992.50799999997</v>
      </c>
      <c r="AN21" s="440">
        <v>51748.385999999999</v>
      </c>
      <c r="AO21" s="440">
        <v>238911.62400000001</v>
      </c>
      <c r="AP21" s="440">
        <v>73736.148000000001</v>
      </c>
      <c r="AQ21" s="440">
        <v>34884.211000000003</v>
      </c>
      <c r="AR21" s="440">
        <v>34.018999999999998</v>
      </c>
      <c r="AS21" s="440">
        <v>6985.1329999999998</v>
      </c>
      <c r="AT21" s="440">
        <v>13.087</v>
      </c>
      <c r="AU21" s="440">
        <v>252.46299999999999</v>
      </c>
      <c r="AV21" s="440">
        <v>7422.3489999999993</v>
      </c>
      <c r="AW21" s="441">
        <v>14959.076999999999</v>
      </c>
      <c r="AX21" s="442">
        <f t="shared" si="16"/>
        <v>90098.738000000129</v>
      </c>
      <c r="AY21" s="443">
        <f t="shared" si="17"/>
        <v>261590.31699999989</v>
      </c>
      <c r="AZ21" s="444">
        <v>40983.649000000107</v>
      </c>
      <c r="BA21" s="444">
        <v>206994.47499999989</v>
      </c>
      <c r="BB21" s="444">
        <v>42976.810000000005</v>
      </c>
      <c r="BC21" s="444">
        <v>30279.460999999999</v>
      </c>
      <c r="BD21" s="444">
        <v>39.637000000000008</v>
      </c>
      <c r="BE21" s="444">
        <v>7211.5599999999995</v>
      </c>
      <c r="BF21" s="444">
        <v>27.858000000000004</v>
      </c>
      <c r="BG21" s="444">
        <v>297.82599999999996</v>
      </c>
      <c r="BH21" s="444">
        <v>6070.7840000000106</v>
      </c>
      <c r="BI21" s="445">
        <v>16806.994999999999</v>
      </c>
      <c r="BJ21" s="442">
        <f t="shared" si="44"/>
        <v>133631.90300000002</v>
      </c>
      <c r="BK21" s="443">
        <f t="shared" si="45"/>
        <v>247275.14899999989</v>
      </c>
      <c r="BL21" s="446">
        <v>38296.299000000043</v>
      </c>
      <c r="BM21" s="446">
        <v>178927.6999999999</v>
      </c>
      <c r="BN21" s="446">
        <v>95294.099999999991</v>
      </c>
      <c r="BO21" s="446">
        <v>60503.532000000014</v>
      </c>
      <c r="BP21" s="446">
        <v>29.396999999999998</v>
      </c>
      <c r="BQ21" s="446">
        <v>7317.4819999999982</v>
      </c>
      <c r="BR21" s="446">
        <v>8.5760000000000005</v>
      </c>
      <c r="BS21" s="446">
        <v>106.078</v>
      </c>
      <c r="BT21" s="446">
        <v>3.5309999999999997</v>
      </c>
      <c r="BU21" s="447">
        <v>420.35700000000003</v>
      </c>
      <c r="BV21" s="442">
        <f t="shared" si="19"/>
        <v>91476.326923000015</v>
      </c>
      <c r="BW21" s="443">
        <f t="shared" si="20"/>
        <v>239239.41899999979</v>
      </c>
      <c r="BX21" s="443">
        <v>38427.067360000001</v>
      </c>
      <c r="BY21" s="443">
        <v>193426.62899999978</v>
      </c>
      <c r="BZ21" s="443">
        <v>52945.645299000003</v>
      </c>
      <c r="CA21" s="443">
        <v>34494.458000000006</v>
      </c>
      <c r="CB21" s="443">
        <v>41.887064000000002</v>
      </c>
      <c r="CC21" s="443">
        <v>10164.226000000001</v>
      </c>
      <c r="CD21" s="443">
        <v>57.838108999999996</v>
      </c>
      <c r="CE21" s="443">
        <v>786.94399999999996</v>
      </c>
      <c r="CF21" s="443">
        <v>3.8890909999999996</v>
      </c>
      <c r="CG21" s="448">
        <v>367.16200000000003</v>
      </c>
      <c r="CH21" s="449">
        <f t="shared" si="21"/>
        <v>144192</v>
      </c>
      <c r="CI21" s="450">
        <f t="shared" si="22"/>
        <v>238041</v>
      </c>
      <c r="CJ21" s="451">
        <v>32473</v>
      </c>
      <c r="CK21" s="451">
        <v>174113</v>
      </c>
      <c r="CL21" s="451">
        <v>111614</v>
      </c>
      <c r="CM21" s="451">
        <v>52839</v>
      </c>
      <c r="CN21" s="451">
        <v>60</v>
      </c>
      <c r="CO21" s="451">
        <v>10554</v>
      </c>
      <c r="CP21" s="451">
        <v>45</v>
      </c>
      <c r="CQ21" s="452">
        <v>535</v>
      </c>
      <c r="CR21" s="449">
        <f t="shared" si="23"/>
        <v>111349.67200200002</v>
      </c>
      <c r="CS21" s="450">
        <f t="shared" si="24"/>
        <v>279505.53699999995</v>
      </c>
      <c r="CT21" s="443">
        <v>34442.592415000021</v>
      </c>
      <c r="CU21" s="443">
        <v>200476.38499999998</v>
      </c>
      <c r="CV21" s="443">
        <v>76217.846931000007</v>
      </c>
      <c r="CW21" s="443">
        <v>65534.285999999993</v>
      </c>
      <c r="CX21" s="443">
        <v>93.945660000000103</v>
      </c>
      <c r="CY21" s="443">
        <v>8528.8370000000014</v>
      </c>
      <c r="CZ21" s="443">
        <v>595.28699600000004</v>
      </c>
      <c r="DA21" s="448">
        <v>4966.0289999999986</v>
      </c>
      <c r="DB21" s="449">
        <f t="shared" si="25"/>
        <v>185366.04117400001</v>
      </c>
      <c r="DC21" s="450">
        <f t="shared" si="26"/>
        <v>284677.11999999994</v>
      </c>
      <c r="DD21" s="443">
        <v>37849.59150200001</v>
      </c>
      <c r="DE21" s="443">
        <v>218356.52499999997</v>
      </c>
      <c r="DF21" s="443">
        <v>146615.66424200003</v>
      </c>
      <c r="DG21" s="443">
        <v>51519.739999999991</v>
      </c>
      <c r="DH21" s="443">
        <v>56.439807000000002</v>
      </c>
      <c r="DI21" s="443">
        <v>10135.896999999999</v>
      </c>
      <c r="DJ21" s="443">
        <v>844.34562300000005</v>
      </c>
      <c r="DK21" s="448">
        <v>4664.9579999999996</v>
      </c>
      <c r="DL21" s="449">
        <f t="shared" si="27"/>
        <v>228074.49623000002</v>
      </c>
      <c r="DM21" s="450">
        <f t="shared" si="28"/>
        <v>272835.47900000005</v>
      </c>
      <c r="DN21" s="443">
        <v>32198.242306</v>
      </c>
      <c r="DO21" s="443">
        <v>181940.98700000002</v>
      </c>
      <c r="DP21" s="443">
        <v>193639.25865</v>
      </c>
      <c r="DQ21" s="443">
        <v>76153.01400000001</v>
      </c>
      <c r="DR21" s="443">
        <v>54.801111000000006</v>
      </c>
      <c r="DS21" s="443">
        <v>9822.9409999999898</v>
      </c>
      <c r="DT21" s="443">
        <v>2182.1941630000001</v>
      </c>
      <c r="DU21" s="448">
        <v>4918.5369999999994</v>
      </c>
      <c r="DV21" s="449">
        <f t="shared" si="29"/>
        <v>137726.435</v>
      </c>
      <c r="DW21" s="450">
        <f t="shared" si="30"/>
        <v>346515.64199999999</v>
      </c>
      <c r="DX21" s="450">
        <v>43201.291000000005</v>
      </c>
      <c r="DY21" s="450">
        <v>223335.40599999999</v>
      </c>
      <c r="DZ21" s="450">
        <v>94467.048999999999</v>
      </c>
      <c r="EA21" s="450">
        <v>100519.43500000001</v>
      </c>
      <c r="EB21" s="450">
        <v>48.587000000000003</v>
      </c>
      <c r="EC21" s="450">
        <v>8803.6629999999986</v>
      </c>
      <c r="ED21" s="450">
        <v>9.5080000000000009</v>
      </c>
      <c r="EE21" s="453">
        <v>13857.137999999999</v>
      </c>
      <c r="EF21" s="439">
        <f t="shared" si="31"/>
        <v>1639389.5553290003</v>
      </c>
      <c r="EG21" s="440">
        <f t="shared" si="32"/>
        <v>3547122.416999999</v>
      </c>
      <c r="EH21" s="440">
        <f t="shared" si="33"/>
        <v>503431.23958300025</v>
      </c>
      <c r="EI21" s="440">
        <f t="shared" si="34"/>
        <v>2682251.9739999995</v>
      </c>
      <c r="EJ21" s="440">
        <f t="shared" si="35"/>
        <v>1099106.2621220001</v>
      </c>
      <c r="EK21" s="440">
        <f t="shared" si="36"/>
        <v>635859.44200000004</v>
      </c>
      <c r="EL21" s="440">
        <f t="shared" si="37"/>
        <v>587.4376420000001</v>
      </c>
      <c r="EM21" s="440">
        <f t="shared" si="38"/>
        <v>106775.31699999998</v>
      </c>
      <c r="EN21" s="440">
        <f t="shared" si="39"/>
        <v>163.29710900000001</v>
      </c>
      <c r="EO21" s="440">
        <f t="shared" si="40"/>
        <v>2271.3339999999998</v>
      </c>
      <c r="EP21" s="440">
        <f t="shared" si="41"/>
        <v>36101.318873000011</v>
      </c>
      <c r="EQ21" s="441">
        <f t="shared" si="42"/>
        <v>119964.34999999999</v>
      </c>
    </row>
    <row r="22" spans="1:147" x14ac:dyDescent="0.2">
      <c r="A22" s="431" t="s">
        <v>107</v>
      </c>
      <c r="B22" s="432">
        <f t="shared" si="8"/>
        <v>40413.582999999999</v>
      </c>
      <c r="C22" s="433">
        <f t="shared" si="9"/>
        <v>235712.68399999998</v>
      </c>
      <c r="D22" s="434">
        <v>25331.101999999995</v>
      </c>
      <c r="E22" s="434">
        <v>163296.30499999993</v>
      </c>
      <c r="F22" s="434">
        <v>6094.4170000000004</v>
      </c>
      <c r="G22" s="434">
        <v>17177.841</v>
      </c>
      <c r="H22" s="434">
        <v>6.681</v>
      </c>
      <c r="I22" s="434">
        <v>2646.0619999999999</v>
      </c>
      <c r="J22" s="434">
        <v>6680.6989999999996</v>
      </c>
      <c r="K22" s="434">
        <v>49566.159</v>
      </c>
      <c r="L22" s="434">
        <v>2300.6839999999997</v>
      </c>
      <c r="M22" s="435">
        <v>3026.317</v>
      </c>
      <c r="N22" s="436">
        <f t="shared" si="10"/>
        <v>42840.546000000002</v>
      </c>
      <c r="O22" s="437">
        <f t="shared" si="11"/>
        <v>245050.80199999997</v>
      </c>
      <c r="P22" s="438">
        <v>30851.91</v>
      </c>
      <c r="Q22" s="438">
        <v>176533.61799999999</v>
      </c>
      <c r="R22" s="438">
        <v>2113.5360000000005</v>
      </c>
      <c r="S22" s="438">
        <v>15064.737000000001</v>
      </c>
      <c r="T22" s="438">
        <v>14.805999999999997</v>
      </c>
      <c r="U22" s="438">
        <v>2575.078</v>
      </c>
      <c r="V22" s="438">
        <v>6774.6200000000008</v>
      </c>
      <c r="W22" s="438">
        <v>48490.411999999997</v>
      </c>
      <c r="X22" s="438">
        <v>3085.6739999999995</v>
      </c>
      <c r="Y22" s="438">
        <v>2386.9569999999999</v>
      </c>
      <c r="Z22" s="436">
        <f t="shared" si="12"/>
        <v>40076.800999999999</v>
      </c>
      <c r="AA22" s="437">
        <f t="shared" si="13"/>
        <v>243528.05299999996</v>
      </c>
      <c r="AB22" s="438">
        <v>29474.823999999997</v>
      </c>
      <c r="AC22" s="438">
        <v>179177.11899999995</v>
      </c>
      <c r="AD22" s="438">
        <v>4427.5879999999997</v>
      </c>
      <c r="AE22" s="438">
        <v>19995.888000000003</v>
      </c>
      <c r="AF22" s="438">
        <v>11.746999999999998</v>
      </c>
      <c r="AG22" s="438">
        <v>991.16099999999994</v>
      </c>
      <c r="AH22" s="438">
        <v>5712.4050000000007</v>
      </c>
      <c r="AI22" s="438">
        <v>40591.839</v>
      </c>
      <c r="AJ22" s="438">
        <v>450.23700000000008</v>
      </c>
      <c r="AK22" s="438">
        <v>2772.0459999999989</v>
      </c>
      <c r="AL22" s="439">
        <f t="shared" si="14"/>
        <v>39202.517</v>
      </c>
      <c r="AM22" s="440">
        <f t="shared" si="15"/>
        <v>204949.20499999999</v>
      </c>
      <c r="AN22" s="440">
        <v>30295.983</v>
      </c>
      <c r="AO22" s="440">
        <v>170205.64499999999</v>
      </c>
      <c r="AP22" s="440">
        <v>6024.8920000000007</v>
      </c>
      <c r="AQ22" s="440">
        <v>19547.976999999999</v>
      </c>
      <c r="AR22" s="440">
        <v>24.093</v>
      </c>
      <c r="AS22" s="440">
        <v>1982.192</v>
      </c>
      <c r="AT22" s="440">
        <v>1528.4740000000002</v>
      </c>
      <c r="AU22" s="440">
        <v>11262.588</v>
      </c>
      <c r="AV22" s="440">
        <v>1329.0749999999998</v>
      </c>
      <c r="AW22" s="441">
        <v>1950.8030000000001</v>
      </c>
      <c r="AX22" s="442">
        <f t="shared" si="16"/>
        <v>36058.818000000007</v>
      </c>
      <c r="AY22" s="443">
        <f t="shared" si="17"/>
        <v>186325.473</v>
      </c>
      <c r="AZ22" s="444">
        <v>22184.978999999999</v>
      </c>
      <c r="BA22" s="444">
        <v>139953</v>
      </c>
      <c r="BB22" s="444">
        <v>10554.700999999999</v>
      </c>
      <c r="BC22" s="444">
        <v>23372.374999999996</v>
      </c>
      <c r="BD22" s="444">
        <v>4.9009999999999998</v>
      </c>
      <c r="BE22" s="444">
        <v>334.48299999999995</v>
      </c>
      <c r="BF22" s="444">
        <v>3172.8179999999998</v>
      </c>
      <c r="BG22" s="444">
        <v>22022.023999999998</v>
      </c>
      <c r="BH22" s="444">
        <v>141.41899999999998</v>
      </c>
      <c r="BI22" s="445">
        <v>643.59100000000001</v>
      </c>
      <c r="BJ22" s="442">
        <f t="shared" si="44"/>
        <v>28260.913000000008</v>
      </c>
      <c r="BK22" s="443">
        <f t="shared" si="45"/>
        <v>160975.32799999998</v>
      </c>
      <c r="BL22" s="446">
        <v>21142.816000000006</v>
      </c>
      <c r="BM22" s="446">
        <v>123397.07599999999</v>
      </c>
      <c r="BN22" s="446">
        <v>4254.6899999999996</v>
      </c>
      <c r="BO22" s="446">
        <v>16781.206999999999</v>
      </c>
      <c r="BP22" s="446">
        <v>1.2220000000000002</v>
      </c>
      <c r="BQ22" s="446">
        <v>367.90500000000003</v>
      </c>
      <c r="BR22" s="446">
        <v>2861.59</v>
      </c>
      <c r="BS22" s="446">
        <v>20375.540999999997</v>
      </c>
      <c r="BT22" s="446">
        <v>0.59499999999999997</v>
      </c>
      <c r="BU22" s="447">
        <v>53.598999999999997</v>
      </c>
      <c r="BV22" s="442">
        <f t="shared" si="19"/>
        <v>23112.086372999998</v>
      </c>
      <c r="BW22" s="443">
        <f t="shared" si="20"/>
        <v>122609.156</v>
      </c>
      <c r="BX22" s="443">
        <v>18978.155417999998</v>
      </c>
      <c r="BY22" s="443">
        <v>95575.894</v>
      </c>
      <c r="BZ22" s="443">
        <v>1512.7251000000001</v>
      </c>
      <c r="CA22" s="443">
        <v>6875.6189999999997</v>
      </c>
      <c r="CB22" s="443">
        <v>2.0318749999999999</v>
      </c>
      <c r="CC22" s="443">
        <v>227.13</v>
      </c>
      <c r="CD22" s="443">
        <v>2617.7719999999999</v>
      </c>
      <c r="CE22" s="443">
        <v>19856.187999999998</v>
      </c>
      <c r="CF22" s="443">
        <v>1.40198</v>
      </c>
      <c r="CG22" s="448">
        <v>74.325000000000003</v>
      </c>
      <c r="CH22" s="449">
        <f t="shared" si="21"/>
        <v>21975</v>
      </c>
      <c r="CI22" s="450">
        <f t="shared" si="22"/>
        <v>119033</v>
      </c>
      <c r="CJ22" s="451">
        <v>18703</v>
      </c>
      <c r="CK22" s="451">
        <v>102049</v>
      </c>
      <c r="CL22" s="451">
        <v>1373</v>
      </c>
      <c r="CM22" s="451">
        <v>1762</v>
      </c>
      <c r="CN22" s="451">
        <v>2</v>
      </c>
      <c r="CO22" s="451">
        <v>82</v>
      </c>
      <c r="CP22" s="451">
        <v>1897</v>
      </c>
      <c r="CQ22" s="452">
        <v>15140</v>
      </c>
      <c r="CR22" s="449">
        <f t="shared" si="23"/>
        <v>22859.150116999997</v>
      </c>
      <c r="CS22" s="450">
        <f t="shared" si="24"/>
        <v>109815.17300000001</v>
      </c>
      <c r="CT22" s="443">
        <v>15982.821872999999</v>
      </c>
      <c r="CU22" s="443">
        <v>89668.510000000009</v>
      </c>
      <c r="CV22" s="443">
        <v>5031.1922000000004</v>
      </c>
      <c r="CW22" s="443">
        <v>7000.3029999999999</v>
      </c>
      <c r="CX22" s="443">
        <v>1.9051200000000001</v>
      </c>
      <c r="CY22" s="443">
        <v>129.54900000000001</v>
      </c>
      <c r="CZ22" s="443">
        <v>1843.230924</v>
      </c>
      <c r="DA22" s="448">
        <v>13016.811</v>
      </c>
      <c r="DB22" s="449">
        <f t="shared" si="25"/>
        <v>22531.481613</v>
      </c>
      <c r="DC22" s="450">
        <f t="shared" si="26"/>
        <v>106099.71</v>
      </c>
      <c r="DD22" s="443">
        <v>13913.559278000001</v>
      </c>
      <c r="DE22" s="443">
        <v>87564.109000000011</v>
      </c>
      <c r="DF22" s="443">
        <v>7355.8375999999998</v>
      </c>
      <c r="DG22" s="443">
        <v>9521.7170000000006</v>
      </c>
      <c r="DH22" s="443">
        <v>2.0567600000000001</v>
      </c>
      <c r="DI22" s="443">
        <v>56.866</v>
      </c>
      <c r="DJ22" s="443">
        <v>1260.027975</v>
      </c>
      <c r="DK22" s="448">
        <v>8957.018</v>
      </c>
      <c r="DL22" s="449">
        <f t="shared" si="27"/>
        <v>41759.537559999997</v>
      </c>
      <c r="DM22" s="450">
        <f t="shared" si="28"/>
        <v>101394.04599999999</v>
      </c>
      <c r="DN22" s="443">
        <v>16320.301890000001</v>
      </c>
      <c r="DO22" s="443">
        <v>83270.088000000003</v>
      </c>
      <c r="DP22" s="443">
        <v>24546.516</v>
      </c>
      <c r="DQ22" s="443">
        <v>11530.184000000001</v>
      </c>
      <c r="DR22" s="443">
        <v>1.9891599999999998</v>
      </c>
      <c r="DS22" s="443">
        <v>118.181</v>
      </c>
      <c r="DT22" s="443">
        <v>890.73050999999998</v>
      </c>
      <c r="DU22" s="448">
        <v>6475.5929999999989</v>
      </c>
      <c r="DV22" s="449">
        <f t="shared" si="29"/>
        <v>18403.990999999998</v>
      </c>
      <c r="DW22" s="450">
        <f t="shared" si="30"/>
        <v>87510.730999999985</v>
      </c>
      <c r="DX22" s="450">
        <v>14235.9</v>
      </c>
      <c r="DY22" s="450">
        <v>78845.534999999989</v>
      </c>
      <c r="DZ22" s="450">
        <v>4158.3109999999997</v>
      </c>
      <c r="EA22" s="450">
        <v>5635.9570000000003</v>
      </c>
      <c r="EB22" s="450">
        <v>9.7799999999999994</v>
      </c>
      <c r="EC22" s="450">
        <v>667.51</v>
      </c>
      <c r="ED22" s="450"/>
      <c r="EE22" s="453">
        <v>2361.7289999999998</v>
      </c>
      <c r="EF22" s="439">
        <f t="shared" si="31"/>
        <v>377494.42466299998</v>
      </c>
      <c r="EG22" s="440">
        <f t="shared" si="32"/>
        <v>1923003.3609999998</v>
      </c>
      <c r="EH22" s="440">
        <f t="shared" si="33"/>
        <v>257415.35245899999</v>
      </c>
      <c r="EI22" s="440">
        <f t="shared" si="34"/>
        <v>1489535.8989999997</v>
      </c>
      <c r="EJ22" s="440">
        <f t="shared" si="35"/>
        <v>77447.405899999998</v>
      </c>
      <c r="EK22" s="440">
        <f t="shared" si="36"/>
        <v>154265.80499999999</v>
      </c>
      <c r="EL22" s="440">
        <f t="shared" si="37"/>
        <v>83.212914999999995</v>
      </c>
      <c r="EM22" s="440">
        <f t="shared" si="38"/>
        <v>10178.117</v>
      </c>
      <c r="EN22" s="440">
        <f t="shared" si="39"/>
        <v>29348.378000000004</v>
      </c>
      <c r="EO22" s="440">
        <f t="shared" si="40"/>
        <v>212164.75099999999</v>
      </c>
      <c r="EP22" s="440">
        <f t="shared" si="41"/>
        <v>13200.075388999998</v>
      </c>
      <c r="EQ22" s="441">
        <f t="shared" si="42"/>
        <v>56858.788999999997</v>
      </c>
    </row>
    <row r="23" spans="1:147" x14ac:dyDescent="0.2">
      <c r="A23" s="431" t="s">
        <v>108</v>
      </c>
      <c r="B23" s="432">
        <f t="shared" si="8"/>
        <v>15378.417000000001</v>
      </c>
      <c r="C23" s="433">
        <f t="shared" si="9"/>
        <v>97812.747999999992</v>
      </c>
      <c r="D23" s="434">
        <v>13581.232000000002</v>
      </c>
      <c r="E23" s="434">
        <v>92836.631999999998</v>
      </c>
      <c r="F23" s="434">
        <v>509.30099999999999</v>
      </c>
      <c r="G23" s="434">
        <v>502.12099999999992</v>
      </c>
      <c r="H23" s="434">
        <v>0.27799999999999997</v>
      </c>
      <c r="I23" s="434">
        <v>39.739000000000004</v>
      </c>
      <c r="J23" s="434">
        <v>4.68</v>
      </c>
      <c r="K23" s="434">
        <v>77.942000000000007</v>
      </c>
      <c r="L23" s="434">
        <v>1282.9259999999999</v>
      </c>
      <c r="M23" s="435">
        <v>4356.3140000000003</v>
      </c>
      <c r="N23" s="436">
        <f t="shared" si="10"/>
        <v>12314.190000000002</v>
      </c>
      <c r="O23" s="437">
        <f t="shared" si="11"/>
        <v>80038.119999999981</v>
      </c>
      <c r="P23" s="438">
        <v>10970.170000000002</v>
      </c>
      <c r="Q23" s="438">
        <v>76657.443999999989</v>
      </c>
      <c r="R23" s="438">
        <v>1099.7930000000001</v>
      </c>
      <c r="S23" s="438">
        <v>1026.328</v>
      </c>
      <c r="T23" s="438">
        <v>0.63700000000000012</v>
      </c>
      <c r="U23" s="438">
        <v>64.271999999999991</v>
      </c>
      <c r="V23" s="438">
        <v>1.929</v>
      </c>
      <c r="W23" s="438">
        <v>2.3039999999999998</v>
      </c>
      <c r="X23" s="438">
        <v>241.66100000000006</v>
      </c>
      <c r="Y23" s="438">
        <v>2287.7719999999999</v>
      </c>
      <c r="Z23" s="436">
        <f t="shared" si="12"/>
        <v>13960.184000000001</v>
      </c>
      <c r="AA23" s="437">
        <f t="shared" si="13"/>
        <v>76315.849000000017</v>
      </c>
      <c r="AB23" s="438">
        <v>12079.042000000001</v>
      </c>
      <c r="AC23" s="438">
        <v>72012.281000000017</v>
      </c>
      <c r="AD23" s="438">
        <v>512.57800000000009</v>
      </c>
      <c r="AE23" s="438">
        <v>828.75299999999993</v>
      </c>
      <c r="AF23" s="438">
        <v>0.79600000000000004</v>
      </c>
      <c r="AG23" s="438">
        <v>134.797</v>
      </c>
      <c r="AH23" s="438">
        <v>2.3100000000000005</v>
      </c>
      <c r="AI23" s="438">
        <v>313.92</v>
      </c>
      <c r="AJ23" s="438">
        <v>1365.4579999999999</v>
      </c>
      <c r="AK23" s="438">
        <v>3026.098</v>
      </c>
      <c r="AL23" s="439">
        <f t="shared" si="14"/>
        <v>9794.3849999999984</v>
      </c>
      <c r="AM23" s="440">
        <f t="shared" si="15"/>
        <v>59353.872000000003</v>
      </c>
      <c r="AN23" s="440">
        <v>8570.6699999999983</v>
      </c>
      <c r="AO23" s="440">
        <v>56116.557000000001</v>
      </c>
      <c r="AP23" s="440">
        <v>874.79500000000007</v>
      </c>
      <c r="AQ23" s="440">
        <v>810.72799999999995</v>
      </c>
      <c r="AR23" s="440">
        <v>0.65400000000000003</v>
      </c>
      <c r="AS23" s="440">
        <v>107.337</v>
      </c>
      <c r="AT23" s="440">
        <v>109.773</v>
      </c>
      <c r="AU23" s="440">
        <v>822.38099999999997</v>
      </c>
      <c r="AV23" s="440">
        <v>238.49299999999999</v>
      </c>
      <c r="AW23" s="441">
        <v>1496.8689999999999</v>
      </c>
      <c r="AX23" s="442">
        <f t="shared" si="16"/>
        <v>9302.2569999999996</v>
      </c>
      <c r="AY23" s="443">
        <f t="shared" si="17"/>
        <v>45295.627000000008</v>
      </c>
      <c r="AZ23" s="444">
        <v>7501.6329999999998</v>
      </c>
      <c r="BA23" s="444">
        <v>43562.075000000004</v>
      </c>
      <c r="BB23" s="444">
        <v>806.67600000000004</v>
      </c>
      <c r="BC23" s="444">
        <v>688.13300000000004</v>
      </c>
      <c r="BD23" s="444">
        <v>11.102</v>
      </c>
      <c r="BE23" s="444">
        <v>137.64400000000001</v>
      </c>
      <c r="BF23" s="444">
        <v>18.978000000000002</v>
      </c>
      <c r="BG23" s="444">
        <v>16.68</v>
      </c>
      <c r="BH23" s="444">
        <v>963.86800000000005</v>
      </c>
      <c r="BI23" s="445">
        <v>891.09500000000003</v>
      </c>
      <c r="BJ23" s="442">
        <f t="shared" si="44"/>
        <v>9613.3509999999987</v>
      </c>
      <c r="BK23" s="443">
        <f t="shared" si="45"/>
        <v>43144.721000000012</v>
      </c>
      <c r="BL23" s="446">
        <v>8646.4939999999988</v>
      </c>
      <c r="BM23" s="446">
        <v>42115.972000000009</v>
      </c>
      <c r="BN23" s="446">
        <v>933.65200000000004</v>
      </c>
      <c r="BO23" s="446">
        <v>847.98000000000013</v>
      </c>
      <c r="BP23" s="446">
        <v>33.205000000000005</v>
      </c>
      <c r="BQ23" s="446">
        <v>180.76899999999998</v>
      </c>
      <c r="BR23" s="446">
        <v>0</v>
      </c>
      <c r="BS23" s="446">
        <v>0</v>
      </c>
      <c r="BT23" s="455"/>
      <c r="BU23" s="447"/>
      <c r="BV23" s="442">
        <f t="shared" si="19"/>
        <v>9380.4386149999991</v>
      </c>
      <c r="BW23" s="443">
        <f t="shared" si="20"/>
        <v>41581.846999999994</v>
      </c>
      <c r="BX23" s="443">
        <v>8967.0219769999985</v>
      </c>
      <c r="BY23" s="443">
        <v>40930.333999999995</v>
      </c>
      <c r="BZ23" s="443">
        <v>283.79296499999998</v>
      </c>
      <c r="CA23" s="443">
        <v>239.41699999999997</v>
      </c>
      <c r="CB23" s="443">
        <v>101.638381</v>
      </c>
      <c r="CC23" s="443">
        <v>380.71199999999999</v>
      </c>
      <c r="CD23" s="443">
        <v>27.985292000000001</v>
      </c>
      <c r="CE23" s="443">
        <v>29.561</v>
      </c>
      <c r="CF23" s="455"/>
      <c r="CG23" s="448">
        <v>1.823</v>
      </c>
      <c r="CH23" s="449">
        <f t="shared" si="21"/>
        <v>7465</v>
      </c>
      <c r="CI23" s="450">
        <f t="shared" si="22"/>
        <v>35118</v>
      </c>
      <c r="CJ23" s="451">
        <v>7111</v>
      </c>
      <c r="CK23" s="451">
        <v>34486</v>
      </c>
      <c r="CL23" s="451">
        <v>229</v>
      </c>
      <c r="CM23" s="451">
        <v>201</v>
      </c>
      <c r="CN23" s="451">
        <v>78</v>
      </c>
      <c r="CO23" s="451">
        <v>296</v>
      </c>
      <c r="CP23" s="451">
        <v>47</v>
      </c>
      <c r="CQ23" s="452">
        <v>135</v>
      </c>
      <c r="CR23" s="449">
        <f t="shared" si="23"/>
        <v>8012.1015579999994</v>
      </c>
      <c r="CS23" s="450">
        <f t="shared" si="24"/>
        <v>36069.865999999995</v>
      </c>
      <c r="CT23" s="443">
        <v>7809.4816549999996</v>
      </c>
      <c r="CU23" s="443">
        <v>35107.146999999997</v>
      </c>
      <c r="CV23" s="443">
        <v>91.41</v>
      </c>
      <c r="CW23" s="443">
        <v>181.07999999999998</v>
      </c>
      <c r="CX23" s="443">
        <v>12.894440999999999</v>
      </c>
      <c r="CY23" s="443">
        <v>80.52</v>
      </c>
      <c r="CZ23" s="443">
        <v>98.315461999999997</v>
      </c>
      <c r="DA23" s="448">
        <v>701.11900000000003</v>
      </c>
      <c r="DB23" s="449">
        <f t="shared" si="25"/>
        <v>10371.878314000001</v>
      </c>
      <c r="DC23" s="450">
        <f t="shared" si="26"/>
        <v>29943.466999999993</v>
      </c>
      <c r="DD23" s="443">
        <v>10126.092776</v>
      </c>
      <c r="DE23" s="443">
        <v>29503.596999999994</v>
      </c>
      <c r="DF23" s="443">
        <v>64.513000000000005</v>
      </c>
      <c r="DG23" s="443">
        <v>65.584000000000003</v>
      </c>
      <c r="DH23" s="443">
        <v>0.12313800000000001</v>
      </c>
      <c r="DI23" s="443">
        <v>4.0520000000000005</v>
      </c>
      <c r="DJ23" s="443">
        <v>181.14939999999999</v>
      </c>
      <c r="DK23" s="448">
        <v>370.23400000000004</v>
      </c>
      <c r="DL23" s="449">
        <f t="shared" si="27"/>
        <v>5515.0127799999991</v>
      </c>
      <c r="DM23" s="450">
        <f t="shared" si="28"/>
        <v>24889.768999999997</v>
      </c>
      <c r="DN23" s="443">
        <v>5220.2574099999993</v>
      </c>
      <c r="DO23" s="443">
        <v>23420.150999999998</v>
      </c>
      <c r="DP23" s="443">
        <v>26.419170000000001</v>
      </c>
      <c r="DQ23" s="443">
        <v>98.206999999999994</v>
      </c>
      <c r="DR23" s="443">
        <v>0.55184</v>
      </c>
      <c r="DS23" s="443">
        <v>60.487000000000002</v>
      </c>
      <c r="DT23" s="443">
        <v>267.78435999999999</v>
      </c>
      <c r="DU23" s="448">
        <v>1310.924</v>
      </c>
      <c r="DV23" s="449">
        <f t="shared" si="29"/>
        <v>5020.1289999999999</v>
      </c>
      <c r="DW23" s="450">
        <f t="shared" si="30"/>
        <v>29480.104999999996</v>
      </c>
      <c r="DX23" s="450">
        <v>4986.1529999999993</v>
      </c>
      <c r="DY23" s="450">
        <v>27741.717999999997</v>
      </c>
      <c r="DZ23" s="450">
        <v>27.381</v>
      </c>
      <c r="EA23" s="450">
        <v>44.017000000000003</v>
      </c>
      <c r="EB23" s="450">
        <v>6.5949999999999998</v>
      </c>
      <c r="EC23" s="450">
        <v>1087.028</v>
      </c>
      <c r="ED23" s="450"/>
      <c r="EE23" s="453">
        <v>607.34199999999998</v>
      </c>
      <c r="EF23" s="439">
        <f t="shared" si="31"/>
        <v>116127.34426700001</v>
      </c>
      <c r="EG23" s="440">
        <f t="shared" si="32"/>
        <v>599043.99099999992</v>
      </c>
      <c r="EH23" s="440">
        <f t="shared" si="33"/>
        <v>105569.24781800002</v>
      </c>
      <c r="EI23" s="440">
        <f t="shared" si="34"/>
        <v>574489.90800000005</v>
      </c>
      <c r="EJ23" s="440">
        <f t="shared" si="35"/>
        <v>5459.3111350000008</v>
      </c>
      <c r="EK23" s="440">
        <f t="shared" si="36"/>
        <v>5533.3480000000009</v>
      </c>
      <c r="EL23" s="440">
        <f t="shared" si="37"/>
        <v>246.47479999999999</v>
      </c>
      <c r="EM23" s="440">
        <f t="shared" si="38"/>
        <v>2573.357</v>
      </c>
      <c r="EN23" s="440">
        <f t="shared" si="39"/>
        <v>165.655292</v>
      </c>
      <c r="EO23" s="440">
        <f t="shared" si="40"/>
        <v>1262.788</v>
      </c>
      <c r="EP23" s="440">
        <f t="shared" si="41"/>
        <v>4686.6552219999994</v>
      </c>
      <c r="EQ23" s="441">
        <f t="shared" si="42"/>
        <v>15184.590000000002</v>
      </c>
    </row>
    <row r="24" spans="1:147" x14ac:dyDescent="0.2">
      <c r="A24" s="431" t="s">
        <v>76</v>
      </c>
      <c r="B24" s="432">
        <f t="shared" si="8"/>
        <v>18474866.300999999</v>
      </c>
      <c r="C24" s="433">
        <f t="shared" si="9"/>
        <v>24405981.416999996</v>
      </c>
      <c r="D24" s="434">
        <v>13988489.293000001</v>
      </c>
      <c r="E24" s="434">
        <v>20416774.923999995</v>
      </c>
      <c r="F24" s="434">
        <v>1892737.6110000003</v>
      </c>
      <c r="G24" s="434">
        <v>1119768.9990000001</v>
      </c>
      <c r="H24" s="434">
        <v>4036.6090000000004</v>
      </c>
      <c r="I24" s="434">
        <v>80453.42200000002</v>
      </c>
      <c r="J24" s="434">
        <v>509096.5070000001</v>
      </c>
      <c r="K24" s="434">
        <v>200333.09399999998</v>
      </c>
      <c r="L24" s="434">
        <v>2080506.281</v>
      </c>
      <c r="M24" s="435">
        <v>2588650.9779999997</v>
      </c>
      <c r="N24" s="436">
        <f t="shared" si="10"/>
        <v>19136176.926000003</v>
      </c>
      <c r="O24" s="437">
        <f t="shared" si="11"/>
        <v>23689608.019000009</v>
      </c>
      <c r="P24" s="438">
        <v>13696699.232000005</v>
      </c>
      <c r="Q24" s="438">
        <v>19750076.517000008</v>
      </c>
      <c r="R24" s="438">
        <v>1827869.2359999996</v>
      </c>
      <c r="S24" s="438">
        <v>1054668.9099999999</v>
      </c>
      <c r="T24" s="438">
        <v>3944.7909999999997</v>
      </c>
      <c r="U24" s="438">
        <v>80792.446000000011</v>
      </c>
      <c r="V24" s="438">
        <v>258114.09400000001</v>
      </c>
      <c r="W24" s="438">
        <v>185751.04799999998</v>
      </c>
      <c r="X24" s="438">
        <v>3349549.5729999999</v>
      </c>
      <c r="Y24" s="438">
        <v>2618319.0980000002</v>
      </c>
      <c r="Z24" s="436">
        <f t="shared" si="12"/>
        <v>19608527.901000116</v>
      </c>
      <c r="AA24" s="437">
        <f t="shared" si="13"/>
        <v>22452638.682000034</v>
      </c>
      <c r="AB24" s="438">
        <v>13425813.067000112</v>
      </c>
      <c r="AC24" s="438">
        <v>18340719.09400003</v>
      </c>
      <c r="AD24" s="438">
        <v>2018308.4799999995</v>
      </c>
      <c r="AE24" s="438">
        <v>1042057.4960000002</v>
      </c>
      <c r="AF24" s="438">
        <v>3115.1509999999953</v>
      </c>
      <c r="AG24" s="438">
        <v>71395.21000000005</v>
      </c>
      <c r="AH24" s="438">
        <v>273641.73999999993</v>
      </c>
      <c r="AI24" s="438">
        <v>172480.85700000005</v>
      </c>
      <c r="AJ24" s="438">
        <v>3887649.4630000037</v>
      </c>
      <c r="AK24" s="438">
        <v>2825986.0250000004</v>
      </c>
      <c r="AL24" s="439">
        <f t="shared" si="14"/>
        <v>18861124.123000003</v>
      </c>
      <c r="AM24" s="440">
        <f t="shared" si="15"/>
        <v>20175985.598999999</v>
      </c>
      <c r="AN24" s="440">
        <v>12816959.514</v>
      </c>
      <c r="AO24" s="440">
        <v>16570817.787</v>
      </c>
      <c r="AP24" s="440">
        <v>1575214.5250000001</v>
      </c>
      <c r="AQ24" s="440">
        <v>902216.48100000003</v>
      </c>
      <c r="AR24" s="440">
        <v>2224.8000000000002</v>
      </c>
      <c r="AS24" s="440">
        <v>64023.088000000003</v>
      </c>
      <c r="AT24" s="440">
        <v>615727.34400000004</v>
      </c>
      <c r="AU24" s="440">
        <v>183130.348</v>
      </c>
      <c r="AV24" s="440">
        <v>3850997.94</v>
      </c>
      <c r="AW24" s="441">
        <v>2455797.895</v>
      </c>
      <c r="AX24" s="442">
        <f t="shared" si="16"/>
        <v>18634566.18400006</v>
      </c>
      <c r="AY24" s="443">
        <f t="shared" si="17"/>
        <v>19917057.236000016</v>
      </c>
      <c r="AZ24" s="444">
        <v>12743348.519000059</v>
      </c>
      <c r="BA24" s="444">
        <v>15942631.682000019</v>
      </c>
      <c r="BB24" s="444">
        <v>1645923.9880000008</v>
      </c>
      <c r="BC24" s="444">
        <v>1047526.645</v>
      </c>
      <c r="BD24" s="444">
        <v>1689.2819999999901</v>
      </c>
      <c r="BE24" s="444">
        <v>56234.538999999997</v>
      </c>
      <c r="BF24" s="444">
        <v>419624.38999999996</v>
      </c>
      <c r="BG24" s="444">
        <v>200820.21100000001</v>
      </c>
      <c r="BH24" s="444">
        <v>3823980.0050000004</v>
      </c>
      <c r="BI24" s="445">
        <v>2669844.159</v>
      </c>
      <c r="BJ24" s="442">
        <f t="shared" si="44"/>
        <v>17386379.605000127</v>
      </c>
      <c r="BK24" s="443">
        <f t="shared" si="45"/>
        <v>17408279.506999973</v>
      </c>
      <c r="BL24" s="446">
        <v>12910290.387000127</v>
      </c>
      <c r="BM24" s="446">
        <v>14982658.466999972</v>
      </c>
      <c r="BN24" s="446">
        <v>1837201.2390000001</v>
      </c>
      <c r="BO24" s="446">
        <v>1162592.3609999998</v>
      </c>
      <c r="BP24" s="446">
        <v>1277.0939999999973</v>
      </c>
      <c r="BQ24" s="446">
        <v>52710.731000000014</v>
      </c>
      <c r="BR24" s="446">
        <v>378241.07299999997</v>
      </c>
      <c r="BS24" s="446">
        <v>208757.11700000014</v>
      </c>
      <c r="BT24" s="446">
        <v>2259369.8119999981</v>
      </c>
      <c r="BU24" s="447">
        <v>1001560.8310000002</v>
      </c>
      <c r="BV24" s="442">
        <f t="shared" si="19"/>
        <v>16079098.77964001</v>
      </c>
      <c r="BW24" s="443">
        <f t="shared" si="20"/>
        <v>16799572.055000041</v>
      </c>
      <c r="BX24" s="443">
        <v>11153998.72014901</v>
      </c>
      <c r="BY24" s="443">
        <v>14389329.98000004</v>
      </c>
      <c r="BZ24" s="443">
        <v>2510106.9146029986</v>
      </c>
      <c r="CA24" s="443">
        <v>1196388.3069999998</v>
      </c>
      <c r="CB24" s="443">
        <v>1312.9975260000001</v>
      </c>
      <c r="CC24" s="443">
        <v>44380.887999999992</v>
      </c>
      <c r="CD24" s="443">
        <v>351352.19129900006</v>
      </c>
      <c r="CE24" s="443">
        <v>230710.85700000002</v>
      </c>
      <c r="CF24" s="443">
        <v>2062327.9560629998</v>
      </c>
      <c r="CG24" s="448">
        <v>938762.02300000004</v>
      </c>
      <c r="CH24" s="449">
        <f t="shared" si="21"/>
        <v>15144444</v>
      </c>
      <c r="CI24" s="450">
        <f t="shared" si="22"/>
        <v>16412148</v>
      </c>
      <c r="CJ24" s="451">
        <v>10796797</v>
      </c>
      <c r="CK24" s="451">
        <v>13988321</v>
      </c>
      <c r="CL24" s="451">
        <v>2456522</v>
      </c>
      <c r="CM24" s="451">
        <v>1364565</v>
      </c>
      <c r="CN24" s="451">
        <v>1437</v>
      </c>
      <c r="CO24" s="451">
        <v>47906</v>
      </c>
      <c r="CP24" s="451">
        <v>1889688</v>
      </c>
      <c r="CQ24" s="452">
        <v>1011356</v>
      </c>
      <c r="CR24" s="449">
        <f t="shared" si="23"/>
        <v>14477917.960890029</v>
      </c>
      <c r="CS24" s="450">
        <f t="shared" si="24"/>
        <v>16314955.663999997</v>
      </c>
      <c r="CT24" s="443">
        <v>10463604.60210003</v>
      </c>
      <c r="CU24" s="443">
        <v>13816575.239999998</v>
      </c>
      <c r="CV24" s="443">
        <v>2110643.9302079999</v>
      </c>
      <c r="CW24" s="443">
        <v>1301284.6719999991</v>
      </c>
      <c r="CX24" s="443">
        <v>1783.6604790000001</v>
      </c>
      <c r="CY24" s="443">
        <v>46360.623999999989</v>
      </c>
      <c r="CZ24" s="443">
        <v>1901885.7681029995</v>
      </c>
      <c r="DA24" s="448">
        <v>1150735.128</v>
      </c>
      <c r="DB24" s="449">
        <f t="shared" si="25"/>
        <v>14315384.889262013</v>
      </c>
      <c r="DC24" s="450">
        <f t="shared" si="26"/>
        <v>15542708.609999973</v>
      </c>
      <c r="DD24" s="443">
        <v>10393262.738396011</v>
      </c>
      <c r="DE24" s="443">
        <v>13593852.199999973</v>
      </c>
      <c r="DF24" s="443">
        <v>1554065.8703440011</v>
      </c>
      <c r="DG24" s="443">
        <v>727761.12600000005</v>
      </c>
      <c r="DH24" s="443">
        <v>3391.0575180000096</v>
      </c>
      <c r="DI24" s="443">
        <v>65443.055000000008</v>
      </c>
      <c r="DJ24" s="443">
        <v>2364665.2230039993</v>
      </c>
      <c r="DK24" s="448">
        <v>1155652.2290000001</v>
      </c>
      <c r="DL24" s="449">
        <f t="shared" si="27"/>
        <v>13214731.96538901</v>
      </c>
      <c r="DM24" s="450">
        <f t="shared" si="28"/>
        <v>14721651.477999955</v>
      </c>
      <c r="DN24" s="443">
        <v>9890558.7450140119</v>
      </c>
      <c r="DO24" s="443">
        <v>12751883.033999957</v>
      </c>
      <c r="DP24" s="443">
        <v>1118450.0204859998</v>
      </c>
      <c r="DQ24" s="443">
        <v>514653.38099999999</v>
      </c>
      <c r="DR24" s="443">
        <v>1975.0014549999999</v>
      </c>
      <c r="DS24" s="443">
        <v>56417.483</v>
      </c>
      <c r="DT24" s="443">
        <v>2203748.1984339999</v>
      </c>
      <c r="DU24" s="448">
        <v>1398697.5799999996</v>
      </c>
      <c r="DV24" s="449">
        <f t="shared" si="29"/>
        <v>13482671.761000028</v>
      </c>
      <c r="DW24" s="450">
        <f t="shared" si="30"/>
        <v>17695968.464000016</v>
      </c>
      <c r="DX24" s="450">
        <v>10040535.919000028</v>
      </c>
      <c r="DY24" s="450">
        <v>14415581.734000018</v>
      </c>
      <c r="DZ24" s="450">
        <v>952696.64899999998</v>
      </c>
      <c r="EA24" s="450">
        <v>672107.51</v>
      </c>
      <c r="EB24" s="450">
        <v>2389.9310000000005</v>
      </c>
      <c r="EC24" s="450">
        <v>53841.701000000015</v>
      </c>
      <c r="ED24" s="450">
        <v>2487049.2620000001</v>
      </c>
      <c r="EE24" s="453">
        <v>2554437.5190000013</v>
      </c>
      <c r="EF24" s="439">
        <f t="shared" si="31"/>
        <v>198815890.3961814</v>
      </c>
      <c r="EG24" s="440">
        <f t="shared" si="32"/>
        <v>225536554.73100004</v>
      </c>
      <c r="EH24" s="440">
        <f t="shared" si="33"/>
        <v>142320357.73665941</v>
      </c>
      <c r="EI24" s="440">
        <f t="shared" si="34"/>
        <v>188959221.65900001</v>
      </c>
      <c r="EJ24" s="440">
        <f t="shared" si="35"/>
        <v>21499740.463641003</v>
      </c>
      <c r="EK24" s="440">
        <f t="shared" si="36"/>
        <v>12105590.887999998</v>
      </c>
      <c r="EL24" s="440">
        <f t="shared" si="37"/>
        <v>28577.374977999996</v>
      </c>
      <c r="EM24" s="440">
        <f t="shared" si="38"/>
        <v>719959.18700000015</v>
      </c>
      <c r="EN24" s="440">
        <f t="shared" si="39"/>
        <v>2805797.3392990003</v>
      </c>
      <c r="EO24" s="440">
        <f t="shared" si="40"/>
        <v>1381983.5320000004</v>
      </c>
      <c r="EP24" s="440">
        <f t="shared" si="41"/>
        <v>32161417.481603999</v>
      </c>
      <c r="EQ24" s="441">
        <f t="shared" si="42"/>
        <v>22369799.465000004</v>
      </c>
    </row>
    <row r="25" spans="1:147" x14ac:dyDescent="0.2">
      <c r="A25" s="431" t="s">
        <v>109</v>
      </c>
      <c r="B25" s="432">
        <f t="shared" si="8"/>
        <v>30170.731000000003</v>
      </c>
      <c r="C25" s="433">
        <f t="shared" si="9"/>
        <v>27393.258999999998</v>
      </c>
      <c r="D25" s="434">
        <v>11756.812000000004</v>
      </c>
      <c r="E25" s="434">
        <v>15405.562999999996</v>
      </c>
      <c r="F25" s="434">
        <v>12587.082000000002</v>
      </c>
      <c r="G25" s="434">
        <v>6896.2620000000006</v>
      </c>
      <c r="H25" s="434">
        <v>45.637</v>
      </c>
      <c r="I25" s="434">
        <v>181.68700000000001</v>
      </c>
      <c r="J25" s="434">
        <v>0.50900000000000001</v>
      </c>
      <c r="K25" s="434">
        <v>150.22699999999998</v>
      </c>
      <c r="L25" s="434">
        <v>5780.6909999999989</v>
      </c>
      <c r="M25" s="435">
        <v>4759.5200000000004</v>
      </c>
      <c r="N25" s="436">
        <f t="shared" si="10"/>
        <v>32615.213000000007</v>
      </c>
      <c r="O25" s="437">
        <f t="shared" si="11"/>
        <v>30218.338</v>
      </c>
      <c r="P25" s="438">
        <v>14003.659000000001</v>
      </c>
      <c r="Q25" s="438">
        <v>16091.499000000002</v>
      </c>
      <c r="R25" s="438">
        <v>17911.441000000003</v>
      </c>
      <c r="S25" s="438">
        <v>11193.146999999999</v>
      </c>
      <c r="T25" s="438">
        <v>0.93500000000000005</v>
      </c>
      <c r="U25" s="438">
        <v>30.427999999999997</v>
      </c>
      <c r="V25" s="438">
        <v>0.309</v>
      </c>
      <c r="W25" s="438">
        <v>87.610000000000014</v>
      </c>
      <c r="X25" s="438">
        <v>698.86900000000014</v>
      </c>
      <c r="Y25" s="438">
        <v>2815.654</v>
      </c>
      <c r="Z25" s="436">
        <f t="shared" si="12"/>
        <v>56786.516000000003</v>
      </c>
      <c r="AA25" s="437">
        <f t="shared" si="13"/>
        <v>28739.071</v>
      </c>
      <c r="AB25" s="438">
        <v>12858.202000000005</v>
      </c>
      <c r="AC25" s="438">
        <v>15621.798000000001</v>
      </c>
      <c r="AD25" s="438">
        <v>41280.076999999997</v>
      </c>
      <c r="AE25" s="438">
        <v>11517.822</v>
      </c>
      <c r="AF25" s="438">
        <v>0.33200000000000007</v>
      </c>
      <c r="AG25" s="438">
        <v>93.55</v>
      </c>
      <c r="AH25" s="438">
        <v>5.2569999999999997</v>
      </c>
      <c r="AI25" s="438">
        <v>18.28</v>
      </c>
      <c r="AJ25" s="438">
        <v>2642.6480000000001</v>
      </c>
      <c r="AK25" s="438">
        <v>1487.6210000000003</v>
      </c>
      <c r="AL25" s="439">
        <f t="shared" si="14"/>
        <v>22297.788</v>
      </c>
      <c r="AM25" s="440">
        <f t="shared" si="15"/>
        <v>24650.523000000001</v>
      </c>
      <c r="AN25" s="440">
        <v>14902.853999999999</v>
      </c>
      <c r="AO25" s="440">
        <v>19957.645</v>
      </c>
      <c r="AP25" s="440">
        <v>6385.6590000000006</v>
      </c>
      <c r="AQ25" s="440">
        <v>3404.4479999999999</v>
      </c>
      <c r="AR25" s="454">
        <v>0.221</v>
      </c>
      <c r="AS25" s="440">
        <v>36.86</v>
      </c>
      <c r="AT25" s="440">
        <v>1.083</v>
      </c>
      <c r="AU25" s="440">
        <v>10.781000000000001</v>
      </c>
      <c r="AV25" s="440">
        <v>1007.9709999999999</v>
      </c>
      <c r="AW25" s="441">
        <v>1240.789</v>
      </c>
      <c r="AX25" s="442">
        <f t="shared" si="16"/>
        <v>48131.053</v>
      </c>
      <c r="AY25" s="443">
        <f t="shared" si="17"/>
        <v>23163.926999999996</v>
      </c>
      <c r="AZ25" s="444">
        <v>17936.928999999996</v>
      </c>
      <c r="BA25" s="444">
        <v>14753.330999999998</v>
      </c>
      <c r="BB25" s="444">
        <v>28974.286000000004</v>
      </c>
      <c r="BC25" s="444">
        <v>6943.5519999999997</v>
      </c>
      <c r="BD25" s="454">
        <v>0.22999999999999998</v>
      </c>
      <c r="BE25" s="444">
        <v>25.012999999999998</v>
      </c>
      <c r="BF25" s="444">
        <v>26.783000000000001</v>
      </c>
      <c r="BG25" s="444">
        <v>19.776999999999997</v>
      </c>
      <c r="BH25" s="444">
        <v>1192.825</v>
      </c>
      <c r="BI25" s="445">
        <v>1422.2539999999999</v>
      </c>
      <c r="BJ25" s="442">
        <f t="shared" si="44"/>
        <v>10201.691000000004</v>
      </c>
      <c r="BK25" s="443">
        <f t="shared" si="45"/>
        <v>13977.581999999999</v>
      </c>
      <c r="BL25" s="446">
        <v>8544.3080000000045</v>
      </c>
      <c r="BM25" s="446">
        <v>12090.165999999997</v>
      </c>
      <c r="BN25" s="446">
        <v>1655.4930000000002</v>
      </c>
      <c r="BO25" s="446">
        <v>1822.019</v>
      </c>
      <c r="BP25" s="446"/>
      <c r="BQ25" s="446">
        <v>14.492999999999999</v>
      </c>
      <c r="BR25" s="446">
        <v>1.8900000000000001</v>
      </c>
      <c r="BS25" s="446">
        <v>50.904000000000003</v>
      </c>
      <c r="BT25" s="455"/>
      <c r="BU25" s="447"/>
      <c r="BV25" s="442">
        <f t="shared" si="19"/>
        <v>13462.749296</v>
      </c>
      <c r="BW25" s="443">
        <f t="shared" si="20"/>
        <v>27411.985999999997</v>
      </c>
      <c r="BX25" s="443">
        <v>8142.6547270000001</v>
      </c>
      <c r="BY25" s="443">
        <v>15056.040999999999</v>
      </c>
      <c r="BZ25" s="443">
        <v>5293.3506040000002</v>
      </c>
      <c r="CA25" s="443">
        <v>2158.3899999999994</v>
      </c>
      <c r="CB25" s="443">
        <v>3.3999649999999999</v>
      </c>
      <c r="CC25" s="443">
        <v>10138.252</v>
      </c>
      <c r="CD25" s="443">
        <v>23.344000000000001</v>
      </c>
      <c r="CE25" s="443">
        <v>50.520999999999994</v>
      </c>
      <c r="CF25" s="455"/>
      <c r="CG25" s="448">
        <v>8.782</v>
      </c>
      <c r="CH25" s="449">
        <f t="shared" si="21"/>
        <v>13990</v>
      </c>
      <c r="CI25" s="450">
        <f t="shared" si="22"/>
        <v>11903</v>
      </c>
      <c r="CJ25" s="451">
        <v>7957</v>
      </c>
      <c r="CK25" s="451">
        <v>8928</v>
      </c>
      <c r="CL25" s="451">
        <v>5690</v>
      </c>
      <c r="CM25" s="451">
        <v>2552</v>
      </c>
      <c r="CN25" s="451"/>
      <c r="CO25" s="451">
        <v>123</v>
      </c>
      <c r="CP25" s="451">
        <v>343</v>
      </c>
      <c r="CQ25" s="452">
        <v>300</v>
      </c>
      <c r="CR25" s="449">
        <f t="shared" si="23"/>
        <v>12473.109807999999</v>
      </c>
      <c r="CS25" s="450">
        <f t="shared" si="24"/>
        <v>6815.4780000000001</v>
      </c>
      <c r="CT25" s="443">
        <v>2548.5085490000001</v>
      </c>
      <c r="CU25" s="443">
        <v>2975.884</v>
      </c>
      <c r="CV25" s="443">
        <v>9820.0835000000006</v>
      </c>
      <c r="CW25" s="443">
        <v>3572.2760000000003</v>
      </c>
      <c r="CX25" s="456">
        <v>0.58375900000000003</v>
      </c>
      <c r="CY25" s="443">
        <v>147.25200000000001</v>
      </c>
      <c r="CZ25" s="443">
        <v>103.934</v>
      </c>
      <c r="DA25" s="448">
        <v>120.066</v>
      </c>
      <c r="DB25" s="449">
        <f t="shared" si="25"/>
        <v>13325.284361</v>
      </c>
      <c r="DC25" s="450">
        <f t="shared" si="26"/>
        <v>7622.2970000000014</v>
      </c>
      <c r="DD25" s="443">
        <v>2901.135276</v>
      </c>
      <c r="DE25" s="443">
        <v>3886.5000000000005</v>
      </c>
      <c r="DF25" s="443">
        <v>10395.396738000001</v>
      </c>
      <c r="DG25" s="443">
        <v>3633.03</v>
      </c>
      <c r="DH25" s="456">
        <v>0.24982699999999999</v>
      </c>
      <c r="DI25" s="443">
        <v>15.032999999999999</v>
      </c>
      <c r="DJ25" s="443">
        <v>28.502520000000001</v>
      </c>
      <c r="DK25" s="448">
        <v>87.733999999999995</v>
      </c>
      <c r="DL25" s="449">
        <f t="shared" si="27"/>
        <v>21901.71992</v>
      </c>
      <c r="DM25" s="450">
        <f t="shared" si="28"/>
        <v>9313.5499999999975</v>
      </c>
      <c r="DN25" s="443">
        <v>3049.5704000000001</v>
      </c>
      <c r="DO25" s="443">
        <v>5951.155999999999</v>
      </c>
      <c r="DP25" s="443">
        <v>18790.241419999998</v>
      </c>
      <c r="DQ25" s="443">
        <v>3204.4949999999999</v>
      </c>
      <c r="DR25" s="456"/>
      <c r="DS25" s="443">
        <v>7.8010000000000002</v>
      </c>
      <c r="DT25" s="443">
        <v>61.90809999999999</v>
      </c>
      <c r="DU25" s="448">
        <v>150.09800000000001</v>
      </c>
      <c r="DV25" s="449">
        <f t="shared" si="29"/>
        <v>28500.480000000003</v>
      </c>
      <c r="DW25" s="450">
        <f t="shared" si="30"/>
        <v>15508.555999999999</v>
      </c>
      <c r="DX25" s="450">
        <v>4343.2339999999995</v>
      </c>
      <c r="DY25" s="450">
        <v>9672.0639999999985</v>
      </c>
      <c r="DZ25" s="450">
        <v>24157.246000000003</v>
      </c>
      <c r="EA25" s="450">
        <v>5455.0390000000007</v>
      </c>
      <c r="EB25" s="457"/>
      <c r="EC25" s="450">
        <v>9.9509999999999987</v>
      </c>
      <c r="ED25" s="450"/>
      <c r="EE25" s="453">
        <v>371.50200000000007</v>
      </c>
      <c r="EF25" s="439">
        <f t="shared" si="31"/>
        <v>303856.33538499998</v>
      </c>
      <c r="EG25" s="440">
        <f t="shared" si="32"/>
        <v>226717.56699999998</v>
      </c>
      <c r="EH25" s="440">
        <f t="shared" si="33"/>
        <v>108944.86695200001</v>
      </c>
      <c r="EI25" s="440">
        <f t="shared" si="34"/>
        <v>140389.647</v>
      </c>
      <c r="EJ25" s="440">
        <f t="shared" si="35"/>
        <v>182940.35626200002</v>
      </c>
      <c r="EK25" s="440">
        <f t="shared" si="36"/>
        <v>62352.479999999996</v>
      </c>
      <c r="EL25" s="440">
        <f t="shared" si="37"/>
        <v>51.588551000000002</v>
      </c>
      <c r="EM25" s="440">
        <f t="shared" si="38"/>
        <v>10823.319999999998</v>
      </c>
      <c r="EN25" s="440">
        <f t="shared" si="39"/>
        <v>59.174999999999997</v>
      </c>
      <c r="EO25" s="440">
        <f t="shared" si="40"/>
        <v>388.1</v>
      </c>
      <c r="EP25" s="440">
        <f t="shared" si="41"/>
        <v>11860.348619999999</v>
      </c>
      <c r="EQ25" s="441">
        <f t="shared" si="42"/>
        <v>12764.02</v>
      </c>
    </row>
    <row r="26" spans="1:147" x14ac:dyDescent="0.2">
      <c r="A26" s="431" t="s">
        <v>110</v>
      </c>
      <c r="B26" s="432">
        <f t="shared" si="8"/>
        <v>236350.94999999998</v>
      </c>
      <c r="C26" s="433">
        <f t="shared" si="9"/>
        <v>219791.37800000003</v>
      </c>
      <c r="D26" s="434">
        <v>72566.368000000002</v>
      </c>
      <c r="E26" s="434">
        <v>139457.49100000004</v>
      </c>
      <c r="F26" s="434">
        <v>158431.85699999999</v>
      </c>
      <c r="G26" s="434">
        <v>63414.052999999993</v>
      </c>
      <c r="H26" s="434">
        <v>59.381999999999991</v>
      </c>
      <c r="I26" s="434">
        <v>5352.5029999999997</v>
      </c>
      <c r="J26" s="434">
        <v>21.02</v>
      </c>
      <c r="K26" s="434">
        <v>32.942999999999998</v>
      </c>
      <c r="L26" s="434">
        <v>5272.3230000000003</v>
      </c>
      <c r="M26" s="435">
        <v>11534.387999999999</v>
      </c>
      <c r="N26" s="436">
        <f t="shared" si="10"/>
        <v>134706.34900000002</v>
      </c>
      <c r="O26" s="437">
        <f t="shared" si="11"/>
        <v>197497.69399999999</v>
      </c>
      <c r="P26" s="438">
        <v>64351.632000000027</v>
      </c>
      <c r="Q26" s="438">
        <v>133928.19899999999</v>
      </c>
      <c r="R26" s="438">
        <v>65405.870999999992</v>
      </c>
      <c r="S26" s="438">
        <v>44747.958000000006</v>
      </c>
      <c r="T26" s="438">
        <v>95.653999999999996</v>
      </c>
      <c r="U26" s="438">
        <v>11549.692999999997</v>
      </c>
      <c r="V26" s="438">
        <v>1.819</v>
      </c>
      <c r="W26" s="438">
        <v>55.530999999999999</v>
      </c>
      <c r="X26" s="438">
        <v>4851.3730000000005</v>
      </c>
      <c r="Y26" s="438">
        <v>7216.3129999999992</v>
      </c>
      <c r="Z26" s="436">
        <f t="shared" si="12"/>
        <v>143960.07099999988</v>
      </c>
      <c r="AA26" s="437">
        <f t="shared" si="13"/>
        <v>202223.10799999998</v>
      </c>
      <c r="AB26" s="438">
        <v>65916.896999999895</v>
      </c>
      <c r="AC26" s="438">
        <v>128941.307</v>
      </c>
      <c r="AD26" s="438">
        <v>70630.972999999998</v>
      </c>
      <c r="AE26" s="438">
        <v>49909.883999999991</v>
      </c>
      <c r="AF26" s="438">
        <v>104.99500000000003</v>
      </c>
      <c r="AG26" s="438">
        <v>12783.250000000004</v>
      </c>
      <c r="AH26" s="438">
        <v>0.24200000000000002</v>
      </c>
      <c r="AI26" s="438">
        <v>24.286000000000001</v>
      </c>
      <c r="AJ26" s="438">
        <v>7306.9640000000009</v>
      </c>
      <c r="AK26" s="438">
        <v>10564.380999999996</v>
      </c>
      <c r="AL26" s="439">
        <f t="shared" si="14"/>
        <v>141319.943</v>
      </c>
      <c r="AM26" s="440">
        <f t="shared" si="15"/>
        <v>153810.11099999998</v>
      </c>
      <c r="AN26" s="440">
        <v>65200.759000000013</v>
      </c>
      <c r="AO26" s="440">
        <v>109277.806</v>
      </c>
      <c r="AP26" s="440">
        <v>69988.630999999994</v>
      </c>
      <c r="AQ26" s="440">
        <v>30177.433000000001</v>
      </c>
      <c r="AR26" s="440">
        <v>55.837000000000003</v>
      </c>
      <c r="AS26" s="440">
        <v>1969.759</v>
      </c>
      <c r="AT26" s="440">
        <v>679.952</v>
      </c>
      <c r="AU26" s="440">
        <v>4528.7430000000004</v>
      </c>
      <c r="AV26" s="440">
        <v>5394.7640000000001</v>
      </c>
      <c r="AW26" s="441">
        <v>7856.37</v>
      </c>
      <c r="AX26" s="442">
        <f t="shared" si="16"/>
        <v>144823.5</v>
      </c>
      <c r="AY26" s="443">
        <f t="shared" si="17"/>
        <v>165583.408</v>
      </c>
      <c r="AZ26" s="444">
        <v>54756.156000000003</v>
      </c>
      <c r="BA26" s="444">
        <v>110837.16100000001</v>
      </c>
      <c r="BB26" s="444">
        <v>84070.971000000005</v>
      </c>
      <c r="BC26" s="444">
        <v>42402.47</v>
      </c>
      <c r="BD26" s="444">
        <v>43.391999999999996</v>
      </c>
      <c r="BE26" s="444">
        <v>1695.2550000000001</v>
      </c>
      <c r="BF26" s="444">
        <v>548.86</v>
      </c>
      <c r="BG26" s="444">
        <v>4279.723</v>
      </c>
      <c r="BH26" s="444">
        <v>5404.1210000000001</v>
      </c>
      <c r="BI26" s="445">
        <v>6368.799</v>
      </c>
      <c r="BJ26" s="442">
        <f t="shared" si="44"/>
        <v>157216.63900000005</v>
      </c>
      <c r="BK26" s="443">
        <f t="shared" si="45"/>
        <v>149960.86299999998</v>
      </c>
      <c r="BL26" s="446">
        <v>47978.916000000056</v>
      </c>
      <c r="BM26" s="446">
        <v>99069.940999999963</v>
      </c>
      <c r="BN26" s="446">
        <v>108702.18199999999</v>
      </c>
      <c r="BO26" s="446">
        <v>43835.790000000015</v>
      </c>
      <c r="BP26" s="446">
        <v>39.106000000000009</v>
      </c>
      <c r="BQ26" s="446">
        <v>2235.8449999999998</v>
      </c>
      <c r="BR26" s="446">
        <v>495.80499999999995</v>
      </c>
      <c r="BS26" s="446">
        <v>4569.1929999999993</v>
      </c>
      <c r="BT26" s="455">
        <v>0.63000000000000012</v>
      </c>
      <c r="BU26" s="447">
        <v>250.09399999999999</v>
      </c>
      <c r="BV26" s="442">
        <f t="shared" si="19"/>
        <v>128755.00363700003</v>
      </c>
      <c r="BW26" s="443">
        <f t="shared" si="20"/>
        <v>126451.01399999997</v>
      </c>
      <c r="BX26" s="443">
        <v>30275.344087000012</v>
      </c>
      <c r="BY26" s="443">
        <v>71528.446999999986</v>
      </c>
      <c r="BZ26" s="443">
        <v>98104.967912000007</v>
      </c>
      <c r="CA26" s="443">
        <v>49580.756999999998</v>
      </c>
      <c r="CB26" s="443">
        <v>29.822597999999999</v>
      </c>
      <c r="CC26" s="443">
        <v>2084.04</v>
      </c>
      <c r="CD26" s="443">
        <v>344.86903999999998</v>
      </c>
      <c r="CE26" s="443">
        <v>2987.4229999999998</v>
      </c>
      <c r="CF26" s="455"/>
      <c r="CG26" s="448">
        <v>270.34700000000004</v>
      </c>
      <c r="CH26" s="449">
        <f t="shared" si="21"/>
        <v>129919</v>
      </c>
      <c r="CI26" s="450">
        <f t="shared" si="22"/>
        <v>137754</v>
      </c>
      <c r="CJ26" s="451">
        <v>44817</v>
      </c>
      <c r="CK26" s="451">
        <v>92635</v>
      </c>
      <c r="CL26" s="451">
        <v>84581</v>
      </c>
      <c r="CM26" s="451">
        <v>39804</v>
      </c>
      <c r="CN26" s="451">
        <v>207</v>
      </c>
      <c r="CO26" s="451">
        <v>2882</v>
      </c>
      <c r="CP26" s="451">
        <v>314</v>
      </c>
      <c r="CQ26" s="452">
        <v>2433</v>
      </c>
      <c r="CR26" s="449">
        <f t="shared" si="23"/>
        <v>122590.14797000001</v>
      </c>
      <c r="CS26" s="450">
        <f t="shared" si="24"/>
        <v>130730.28200000001</v>
      </c>
      <c r="CT26" s="443">
        <v>34496.478842000011</v>
      </c>
      <c r="CU26" s="443">
        <v>80792.954000000012</v>
      </c>
      <c r="CV26" s="443">
        <v>86918.327245000008</v>
      </c>
      <c r="CW26" s="443">
        <v>44401.328000000001</v>
      </c>
      <c r="CX26" s="443">
        <v>31.880268000000001</v>
      </c>
      <c r="CY26" s="443">
        <v>1860.2629999999999</v>
      </c>
      <c r="CZ26" s="443">
        <v>1143.4616149999999</v>
      </c>
      <c r="DA26" s="448">
        <v>3675.7370000000001</v>
      </c>
      <c r="DB26" s="449">
        <f t="shared" si="25"/>
        <v>131659.86297099997</v>
      </c>
      <c r="DC26" s="450">
        <f t="shared" si="26"/>
        <v>145456.79</v>
      </c>
      <c r="DD26" s="443">
        <v>36419.830503999983</v>
      </c>
      <c r="DE26" s="443">
        <v>92707.436000000002</v>
      </c>
      <c r="DF26" s="443">
        <v>94544.841332000011</v>
      </c>
      <c r="DG26" s="443">
        <v>47856.892000000007</v>
      </c>
      <c r="DH26" s="443">
        <v>127.51605499999999</v>
      </c>
      <c r="DI26" s="443">
        <v>2032.3919999999998</v>
      </c>
      <c r="DJ26" s="443">
        <v>567.67507999999998</v>
      </c>
      <c r="DK26" s="448">
        <v>2860.07</v>
      </c>
      <c r="DL26" s="449">
        <f t="shared" si="27"/>
        <v>136633.58595399998</v>
      </c>
      <c r="DM26" s="450">
        <f t="shared" si="28"/>
        <v>370604.89500000002</v>
      </c>
      <c r="DN26" s="443">
        <v>48818.232214000003</v>
      </c>
      <c r="DO26" s="443">
        <v>153442.57</v>
      </c>
      <c r="DP26" s="443">
        <v>86891.29555000001</v>
      </c>
      <c r="DQ26" s="443">
        <v>209005.19799999997</v>
      </c>
      <c r="DR26" s="443">
        <v>194.65789999999998</v>
      </c>
      <c r="DS26" s="443">
        <v>3388.4430000000002</v>
      </c>
      <c r="DT26" s="443">
        <v>729.40028999999993</v>
      </c>
      <c r="DU26" s="448">
        <v>4768.6839999999993</v>
      </c>
      <c r="DV26" s="449">
        <f t="shared" si="29"/>
        <v>108096.37100000003</v>
      </c>
      <c r="DW26" s="450">
        <f t="shared" si="30"/>
        <v>332890.30200000008</v>
      </c>
      <c r="DX26" s="450">
        <v>37009.968000000001</v>
      </c>
      <c r="DY26" s="450">
        <v>262687.91600000003</v>
      </c>
      <c r="DZ26" s="450">
        <v>70268.196000000025</v>
      </c>
      <c r="EA26" s="450">
        <v>48270.755000000005</v>
      </c>
      <c r="EB26" s="450">
        <v>228.85700000000008</v>
      </c>
      <c r="EC26" s="450">
        <v>6849.0190000000002</v>
      </c>
      <c r="ED26" s="450">
        <v>589.35</v>
      </c>
      <c r="EE26" s="453">
        <v>15082.611999999999</v>
      </c>
      <c r="EF26" s="439">
        <f t="shared" si="31"/>
        <v>1716031.423532</v>
      </c>
      <c r="EG26" s="440">
        <f t="shared" si="32"/>
        <v>2332753.8450000002</v>
      </c>
      <c r="EH26" s="440">
        <f t="shared" si="33"/>
        <v>602607.58164700004</v>
      </c>
      <c r="EI26" s="440">
        <f t="shared" si="34"/>
        <v>1475306.2280000001</v>
      </c>
      <c r="EJ26" s="440">
        <f t="shared" si="35"/>
        <v>1078539.113039</v>
      </c>
      <c r="EK26" s="440">
        <f t="shared" si="36"/>
        <v>713406.51799999992</v>
      </c>
      <c r="EL26" s="440">
        <f t="shared" si="37"/>
        <v>1218.0998210000002</v>
      </c>
      <c r="EM26" s="440">
        <f t="shared" si="38"/>
        <v>54682.462</v>
      </c>
      <c r="EN26" s="440">
        <f t="shared" si="39"/>
        <v>2092.5670399999999</v>
      </c>
      <c r="EO26" s="440">
        <f t="shared" si="40"/>
        <v>16477.841999999997</v>
      </c>
      <c r="EP26" s="440">
        <f t="shared" si="41"/>
        <v>31574.061985000004</v>
      </c>
      <c r="EQ26" s="441">
        <f t="shared" si="42"/>
        <v>72880.794999999998</v>
      </c>
    </row>
    <row r="27" spans="1:147" x14ac:dyDescent="0.2">
      <c r="A27" s="431" t="s">
        <v>77</v>
      </c>
      <c r="B27" s="432">
        <f t="shared" si="8"/>
        <v>2652965.859999998</v>
      </c>
      <c r="C27" s="433">
        <f t="shared" si="9"/>
        <v>7851079.2580000013</v>
      </c>
      <c r="D27" s="434">
        <v>1341017.3699999982</v>
      </c>
      <c r="E27" s="434">
        <v>4272078.1230000006</v>
      </c>
      <c r="F27" s="434">
        <v>958854.92699999979</v>
      </c>
      <c r="G27" s="434">
        <v>356086.71799999994</v>
      </c>
      <c r="H27" s="434">
        <v>997.72499999999991</v>
      </c>
      <c r="I27" s="434">
        <v>372304.93199999991</v>
      </c>
      <c r="J27" s="434">
        <v>21893.390000000007</v>
      </c>
      <c r="K27" s="434">
        <v>16236.375000000002</v>
      </c>
      <c r="L27" s="434">
        <v>330202.44799999986</v>
      </c>
      <c r="M27" s="435">
        <v>2834373.11</v>
      </c>
      <c r="N27" s="436">
        <f t="shared" si="10"/>
        <v>2890902.7049999996</v>
      </c>
      <c r="O27" s="437">
        <f t="shared" si="11"/>
        <v>5752540.0910000009</v>
      </c>
      <c r="P27" s="438">
        <v>1409899.1539999999</v>
      </c>
      <c r="Q27" s="438">
        <v>4296745.9090000009</v>
      </c>
      <c r="R27" s="438">
        <v>1050127.5319999997</v>
      </c>
      <c r="S27" s="438">
        <v>338630.72000000003</v>
      </c>
      <c r="T27" s="438">
        <v>930.83</v>
      </c>
      <c r="U27" s="438">
        <v>452148.88900000002</v>
      </c>
      <c r="V27" s="438">
        <v>11874.337</v>
      </c>
      <c r="W27" s="438">
        <v>12305.213999999998</v>
      </c>
      <c r="X27" s="438">
        <v>418070.85199999984</v>
      </c>
      <c r="Y27" s="438">
        <v>652709.35900000005</v>
      </c>
      <c r="Z27" s="436">
        <f t="shared" si="12"/>
        <v>2714148.0589999845</v>
      </c>
      <c r="AA27" s="437">
        <f t="shared" si="13"/>
        <v>5105078.3620000016</v>
      </c>
      <c r="AB27" s="438">
        <v>1385203.5099999849</v>
      </c>
      <c r="AC27" s="438">
        <v>4033796.4360000021</v>
      </c>
      <c r="AD27" s="438">
        <v>1022585.015</v>
      </c>
      <c r="AE27" s="438">
        <v>321752.82199999999</v>
      </c>
      <c r="AF27" s="438">
        <v>829.65699999999867</v>
      </c>
      <c r="AG27" s="438">
        <v>281945.56100000016</v>
      </c>
      <c r="AH27" s="438">
        <v>21308.657999999999</v>
      </c>
      <c r="AI27" s="438">
        <v>17532.61</v>
      </c>
      <c r="AJ27" s="438">
        <v>284221.21899999969</v>
      </c>
      <c r="AK27" s="438">
        <v>450050.93299999973</v>
      </c>
      <c r="AL27" s="439">
        <f t="shared" si="14"/>
        <v>2555244.62</v>
      </c>
      <c r="AM27" s="440">
        <f t="shared" si="15"/>
        <v>4730112.8139999993</v>
      </c>
      <c r="AN27" s="440">
        <v>1336496.1579999998</v>
      </c>
      <c r="AO27" s="440">
        <v>3857750.7579999999</v>
      </c>
      <c r="AP27" s="440">
        <v>908658.99000000011</v>
      </c>
      <c r="AQ27" s="440">
        <v>266966.22100000002</v>
      </c>
      <c r="AR27" s="440">
        <v>786.72799999999995</v>
      </c>
      <c r="AS27" s="440">
        <v>228611.13200000001</v>
      </c>
      <c r="AT27" s="440">
        <v>7008.3159999999998</v>
      </c>
      <c r="AU27" s="440">
        <v>8572.9490000000005</v>
      </c>
      <c r="AV27" s="440">
        <v>302294.42800000001</v>
      </c>
      <c r="AW27" s="441">
        <v>368211.75400000002</v>
      </c>
      <c r="AX27" s="442">
        <f t="shared" si="16"/>
        <v>2651841.9049999928</v>
      </c>
      <c r="AY27" s="443">
        <f t="shared" si="17"/>
        <v>4459218.2200000025</v>
      </c>
      <c r="AZ27" s="444">
        <v>1252716.1899999927</v>
      </c>
      <c r="BA27" s="444">
        <v>3556862.8540000021</v>
      </c>
      <c r="BB27" s="444">
        <v>1122390.5489999999</v>
      </c>
      <c r="BC27" s="444">
        <v>360784.20599999995</v>
      </c>
      <c r="BD27" s="444">
        <v>644.71699999999896</v>
      </c>
      <c r="BE27" s="444">
        <v>197507.09400000001</v>
      </c>
      <c r="BF27" s="444">
        <v>16377.933999999999</v>
      </c>
      <c r="BG27" s="444">
        <v>11482.898999999999</v>
      </c>
      <c r="BH27" s="444">
        <v>259712.51500000001</v>
      </c>
      <c r="BI27" s="445">
        <v>332581.16699999996</v>
      </c>
      <c r="BJ27" s="442">
        <f t="shared" si="44"/>
        <v>2404355.1249999888</v>
      </c>
      <c r="BK27" s="443">
        <f t="shared" si="45"/>
        <v>3856894.3860000027</v>
      </c>
      <c r="BL27" s="446">
        <v>1157596.1709999889</v>
      </c>
      <c r="BM27" s="446">
        <v>3271706.4980000025</v>
      </c>
      <c r="BN27" s="446">
        <v>1236099.264</v>
      </c>
      <c r="BO27" s="446">
        <v>387422.99499999988</v>
      </c>
      <c r="BP27" s="446">
        <v>536.03399999999976</v>
      </c>
      <c r="BQ27" s="446">
        <v>180943.01799999995</v>
      </c>
      <c r="BR27" s="446">
        <v>9987.1629999999968</v>
      </c>
      <c r="BS27" s="446">
        <v>10888.539000000004</v>
      </c>
      <c r="BT27" s="446">
        <v>136.49299999999999</v>
      </c>
      <c r="BU27" s="447">
        <v>5933.336000000003</v>
      </c>
      <c r="BV27" s="442">
        <f t="shared" si="19"/>
        <v>2183770.184622997</v>
      </c>
      <c r="BW27" s="443">
        <f t="shared" si="20"/>
        <v>3610762.6800000025</v>
      </c>
      <c r="BX27" s="443">
        <v>1113421.1636399971</v>
      </c>
      <c r="BY27" s="443">
        <v>3122968.3270000028</v>
      </c>
      <c r="BZ27" s="443">
        <v>1061732.3187739998</v>
      </c>
      <c r="CA27" s="443">
        <v>341053.59600000002</v>
      </c>
      <c r="CB27" s="443">
        <v>739.1912490000002</v>
      </c>
      <c r="CC27" s="443">
        <v>133278.34899999999</v>
      </c>
      <c r="CD27" s="443">
        <v>7809.1069210000005</v>
      </c>
      <c r="CE27" s="443">
        <v>8161.5710000000008</v>
      </c>
      <c r="CF27" s="443">
        <v>68.404039000000012</v>
      </c>
      <c r="CG27" s="448">
        <v>5300.8369999999995</v>
      </c>
      <c r="CH27" s="449">
        <f t="shared" si="21"/>
        <v>2219430</v>
      </c>
      <c r="CI27" s="450">
        <f t="shared" si="22"/>
        <v>3524760</v>
      </c>
      <c r="CJ27" s="451">
        <v>1134320</v>
      </c>
      <c r="CK27" s="451">
        <v>3009526</v>
      </c>
      <c r="CL27" s="451">
        <v>1074066</v>
      </c>
      <c r="CM27" s="451">
        <v>333487</v>
      </c>
      <c r="CN27" s="451">
        <v>980</v>
      </c>
      <c r="CO27" s="451">
        <v>111656</v>
      </c>
      <c r="CP27" s="451">
        <v>10064</v>
      </c>
      <c r="CQ27" s="452">
        <v>70091</v>
      </c>
      <c r="CR27" s="449">
        <f t="shared" si="23"/>
        <v>2128461.0225380003</v>
      </c>
      <c r="CS27" s="450">
        <f t="shared" si="24"/>
        <v>3625937.8360000015</v>
      </c>
      <c r="CT27" s="443">
        <v>1133916.2240730003</v>
      </c>
      <c r="CU27" s="443">
        <v>3159127.6290000016</v>
      </c>
      <c r="CV27" s="443">
        <v>962858.43151999998</v>
      </c>
      <c r="CW27" s="443">
        <v>306397.01800000004</v>
      </c>
      <c r="CX27" s="443">
        <v>843.20052699999997</v>
      </c>
      <c r="CY27" s="443">
        <v>109993.681</v>
      </c>
      <c r="CZ27" s="443">
        <v>30843.166418000012</v>
      </c>
      <c r="DA27" s="448">
        <v>50419.508000000002</v>
      </c>
      <c r="DB27" s="449">
        <f t="shared" si="25"/>
        <v>2681438.8333369996</v>
      </c>
      <c r="DC27" s="450">
        <f t="shared" si="26"/>
        <v>3768961.2630000012</v>
      </c>
      <c r="DD27" s="443">
        <v>1227615.1505509997</v>
      </c>
      <c r="DE27" s="443">
        <v>3250314.2850000011</v>
      </c>
      <c r="DF27" s="443">
        <v>1416659.1491080001</v>
      </c>
      <c r="DG27" s="443">
        <v>336214.17</v>
      </c>
      <c r="DH27" s="443">
        <v>780.26272099999892</v>
      </c>
      <c r="DI27" s="443">
        <v>108513.05099999998</v>
      </c>
      <c r="DJ27" s="443">
        <v>36384.270957000008</v>
      </c>
      <c r="DK27" s="448">
        <v>73919.757000000012</v>
      </c>
      <c r="DL27" s="449">
        <f t="shared" si="27"/>
        <v>2806858.1780669992</v>
      </c>
      <c r="DM27" s="450">
        <f t="shared" si="28"/>
        <v>3928186.2539999885</v>
      </c>
      <c r="DN27" s="443">
        <v>1279701.5397849991</v>
      </c>
      <c r="DO27" s="443">
        <v>3208321.6579999891</v>
      </c>
      <c r="DP27" s="443">
        <v>1477035.55155</v>
      </c>
      <c r="DQ27" s="443">
        <v>333952.60700000002</v>
      </c>
      <c r="DR27" s="443">
        <v>968.54670699999917</v>
      </c>
      <c r="DS27" s="443">
        <v>187478.59</v>
      </c>
      <c r="DT27" s="443">
        <v>49152.540025000002</v>
      </c>
      <c r="DU27" s="448">
        <v>198433.39899999995</v>
      </c>
      <c r="DV27" s="449">
        <f t="shared" si="29"/>
        <v>2345631.4029999999</v>
      </c>
      <c r="DW27" s="450">
        <f t="shared" si="30"/>
        <v>4885668.2669999963</v>
      </c>
      <c r="DX27" s="450">
        <v>1314433.78</v>
      </c>
      <c r="DY27" s="450">
        <v>3578700.6979999961</v>
      </c>
      <c r="DZ27" s="450">
        <v>1002268.388</v>
      </c>
      <c r="EA27" s="450">
        <v>686243.60800000001</v>
      </c>
      <c r="EB27" s="450">
        <v>704.90799999999797</v>
      </c>
      <c r="EC27" s="450">
        <v>155692.065</v>
      </c>
      <c r="ED27" s="450">
        <v>28224.326999999997</v>
      </c>
      <c r="EE27" s="453">
        <v>465031.89600000007</v>
      </c>
      <c r="EF27" s="439">
        <f t="shared" si="31"/>
        <v>30235047.895564955</v>
      </c>
      <c r="EG27" s="440">
        <f t="shared" si="32"/>
        <v>55099199.431000009</v>
      </c>
      <c r="EH27" s="440">
        <f t="shared" si="33"/>
        <v>15086336.41104896</v>
      </c>
      <c r="EI27" s="440">
        <f t="shared" si="34"/>
        <v>42617899.175000004</v>
      </c>
      <c r="EJ27" s="440">
        <f t="shared" si="35"/>
        <v>13293336.115951998</v>
      </c>
      <c r="EK27" s="440">
        <f t="shared" si="36"/>
        <v>4368991.6809999999</v>
      </c>
      <c r="EL27" s="440">
        <f t="shared" si="37"/>
        <v>9741.8002039999956</v>
      </c>
      <c r="EM27" s="440">
        <f t="shared" si="38"/>
        <v>2520072.3620000002</v>
      </c>
      <c r="EN27" s="440">
        <f t="shared" si="39"/>
        <v>96258.904921000008</v>
      </c>
      <c r="EO27" s="440">
        <f t="shared" si="40"/>
        <v>85180.157000000007</v>
      </c>
      <c r="EP27" s="440">
        <f t="shared" si="41"/>
        <v>1749374.6634389996</v>
      </c>
      <c r="EQ27" s="441">
        <f t="shared" si="42"/>
        <v>5507056.0559999999</v>
      </c>
    </row>
    <row r="28" spans="1:147" x14ac:dyDescent="0.2">
      <c r="A28" s="431" t="s">
        <v>111</v>
      </c>
      <c r="B28" s="432">
        <f t="shared" si="8"/>
        <v>47193.622000000003</v>
      </c>
      <c r="C28" s="433">
        <f t="shared" si="9"/>
        <v>145868.36799999999</v>
      </c>
      <c r="D28" s="434">
        <v>29229.919000000005</v>
      </c>
      <c r="E28" s="434">
        <v>121445.91099999999</v>
      </c>
      <c r="F28" s="434">
        <v>14594.131999999994</v>
      </c>
      <c r="G28" s="434">
        <v>16045.657999999999</v>
      </c>
      <c r="H28" s="434">
        <v>1.173</v>
      </c>
      <c r="I28" s="434">
        <v>173.46100000000001</v>
      </c>
      <c r="J28" s="434">
        <v>0.13099999999999998</v>
      </c>
      <c r="K28" s="434">
        <v>39.44</v>
      </c>
      <c r="L28" s="434">
        <v>3368.2669999999998</v>
      </c>
      <c r="M28" s="435">
        <v>8163.8979999999983</v>
      </c>
      <c r="N28" s="436">
        <f t="shared" si="10"/>
        <v>52918.439000000013</v>
      </c>
      <c r="O28" s="437">
        <f t="shared" si="11"/>
        <v>170119.37299999999</v>
      </c>
      <c r="P28" s="438">
        <v>31809.631000000005</v>
      </c>
      <c r="Q28" s="438">
        <v>140786.25099999999</v>
      </c>
      <c r="R28" s="438">
        <v>14396.236000000003</v>
      </c>
      <c r="S28" s="438">
        <v>18369.001999999997</v>
      </c>
      <c r="T28" s="438">
        <v>12.449</v>
      </c>
      <c r="U28" s="438">
        <v>193.01900000000001</v>
      </c>
      <c r="V28" s="438">
        <v>126.23099999999998</v>
      </c>
      <c r="W28" s="438">
        <v>527.56900000000007</v>
      </c>
      <c r="X28" s="438">
        <v>6573.8920000000035</v>
      </c>
      <c r="Y28" s="438">
        <v>10243.531999999997</v>
      </c>
      <c r="Z28" s="436">
        <f t="shared" si="12"/>
        <v>38727.56700000001</v>
      </c>
      <c r="AA28" s="437">
        <f t="shared" si="13"/>
        <v>131672.57</v>
      </c>
      <c r="AB28" s="438">
        <v>25509.90700000001</v>
      </c>
      <c r="AC28" s="438">
        <v>103953.644</v>
      </c>
      <c r="AD28" s="438">
        <v>10922.213999999996</v>
      </c>
      <c r="AE28" s="438">
        <v>17211.958000000002</v>
      </c>
      <c r="AF28" s="438">
        <v>2.2710000000000004</v>
      </c>
      <c r="AG28" s="438">
        <v>384.00099999999992</v>
      </c>
      <c r="AH28" s="438">
        <v>18.416999999999998</v>
      </c>
      <c r="AI28" s="438">
        <v>129.833</v>
      </c>
      <c r="AJ28" s="438">
        <v>2274.7580000000003</v>
      </c>
      <c r="AK28" s="438">
        <v>9993.1340000000037</v>
      </c>
      <c r="AL28" s="439">
        <f t="shared" si="14"/>
        <v>48248.281999999999</v>
      </c>
      <c r="AM28" s="440">
        <f t="shared" si="15"/>
        <v>146133.986</v>
      </c>
      <c r="AN28" s="440">
        <v>25213.353999999999</v>
      </c>
      <c r="AO28" s="440">
        <v>111344.379</v>
      </c>
      <c r="AP28" s="440">
        <v>20355.543000000001</v>
      </c>
      <c r="AQ28" s="440">
        <v>22130.264999999999</v>
      </c>
      <c r="AR28" s="440">
        <v>12.123999999999999</v>
      </c>
      <c r="AS28" s="440">
        <v>548.32799999999997</v>
      </c>
      <c r="AT28" s="440">
        <v>10.119</v>
      </c>
      <c r="AU28" s="440">
        <v>146.571</v>
      </c>
      <c r="AV28" s="440">
        <v>2657.1419999999998</v>
      </c>
      <c r="AW28" s="441">
        <v>11964.442999999999</v>
      </c>
      <c r="AX28" s="442">
        <f t="shared" si="16"/>
        <v>53915.440999999999</v>
      </c>
      <c r="AY28" s="443">
        <f t="shared" si="17"/>
        <v>126468.70900000002</v>
      </c>
      <c r="AZ28" s="444">
        <v>29147.058000000012</v>
      </c>
      <c r="BA28" s="444">
        <v>97225.788000000015</v>
      </c>
      <c r="BB28" s="444">
        <v>22350.954999999998</v>
      </c>
      <c r="BC28" s="444">
        <v>22239.955000000002</v>
      </c>
      <c r="BD28" s="444">
        <v>19.164000000000001</v>
      </c>
      <c r="BE28" s="444">
        <v>184.922</v>
      </c>
      <c r="BF28" s="444">
        <v>4.3000000000000003E-2</v>
      </c>
      <c r="BG28" s="444">
        <v>2.1430000000000002</v>
      </c>
      <c r="BH28" s="444">
        <v>2398.221</v>
      </c>
      <c r="BI28" s="445">
        <v>6815.9009999999998</v>
      </c>
      <c r="BJ28" s="442">
        <f t="shared" si="44"/>
        <v>60815.624000000011</v>
      </c>
      <c r="BK28" s="443">
        <f t="shared" si="45"/>
        <v>107567.62899999997</v>
      </c>
      <c r="BL28" s="446">
        <v>25030.056000000011</v>
      </c>
      <c r="BM28" s="446">
        <v>86768.850999999995</v>
      </c>
      <c r="BN28" s="446">
        <v>35780.51</v>
      </c>
      <c r="BO28" s="446">
        <v>20626.027999999998</v>
      </c>
      <c r="BP28" s="446">
        <v>1.8199999999999974</v>
      </c>
      <c r="BQ28" s="446">
        <v>92.677000000000007</v>
      </c>
      <c r="BR28" s="446">
        <v>3.238</v>
      </c>
      <c r="BS28" s="446">
        <v>75.715000000000003</v>
      </c>
      <c r="BT28" s="455"/>
      <c r="BU28" s="447">
        <v>4.3580000000000005</v>
      </c>
      <c r="BV28" s="442">
        <f t="shared" si="19"/>
        <v>56119.378949999998</v>
      </c>
      <c r="BW28" s="443">
        <f t="shared" si="20"/>
        <v>115549.96799999999</v>
      </c>
      <c r="BX28" s="443">
        <v>28370.502122999998</v>
      </c>
      <c r="BY28" s="443">
        <v>82290.337</v>
      </c>
      <c r="BZ28" s="443">
        <v>27720.691440000002</v>
      </c>
      <c r="CA28" s="443">
        <v>32801.650999999998</v>
      </c>
      <c r="CB28" s="443">
        <v>6.7451370000000006</v>
      </c>
      <c r="CC28" s="443">
        <v>223.37899999999999</v>
      </c>
      <c r="CD28" s="443">
        <v>21.440249999999999</v>
      </c>
      <c r="CE28" s="443">
        <v>227.71799999999999</v>
      </c>
      <c r="CF28" s="455"/>
      <c r="CG28" s="448">
        <v>6.883</v>
      </c>
      <c r="CH28" s="449">
        <f t="shared" si="21"/>
        <v>49347</v>
      </c>
      <c r="CI28" s="450">
        <f t="shared" si="22"/>
        <v>109773</v>
      </c>
      <c r="CJ28" s="451">
        <v>32368</v>
      </c>
      <c r="CK28" s="451">
        <v>87007</v>
      </c>
      <c r="CL28" s="451">
        <v>16955</v>
      </c>
      <c r="CM28" s="451">
        <v>22512</v>
      </c>
      <c r="CN28" s="451">
        <v>22</v>
      </c>
      <c r="CO28" s="451">
        <v>200</v>
      </c>
      <c r="CP28" s="451">
        <v>2</v>
      </c>
      <c r="CQ28" s="452">
        <v>54</v>
      </c>
      <c r="CR28" s="449">
        <f t="shared" si="23"/>
        <v>48118.551899000013</v>
      </c>
      <c r="CS28" s="450">
        <f t="shared" si="24"/>
        <v>111435.443</v>
      </c>
      <c r="CT28" s="443">
        <v>35457.170662000011</v>
      </c>
      <c r="CU28" s="443">
        <v>85818.131000000008</v>
      </c>
      <c r="CV28" s="443">
        <v>12207.657177000001</v>
      </c>
      <c r="CW28" s="443">
        <v>23240.839</v>
      </c>
      <c r="CX28" s="443">
        <v>9.0088950000000008</v>
      </c>
      <c r="CY28" s="443">
        <v>1101.2220000000002</v>
      </c>
      <c r="CZ28" s="443">
        <v>444.71516500000001</v>
      </c>
      <c r="DA28" s="448">
        <v>1275.251</v>
      </c>
      <c r="DB28" s="449">
        <f t="shared" si="25"/>
        <v>34480.605930999998</v>
      </c>
      <c r="DC28" s="450">
        <f t="shared" si="26"/>
        <v>88064.097999999984</v>
      </c>
      <c r="DD28" s="443">
        <v>24045.460641000009</v>
      </c>
      <c r="DE28" s="443">
        <v>67553.130999999994</v>
      </c>
      <c r="DF28" s="443">
        <v>10019.403906</v>
      </c>
      <c r="DG28" s="443">
        <v>17135.008999999995</v>
      </c>
      <c r="DH28" s="443">
        <v>16.076999000000001</v>
      </c>
      <c r="DI28" s="443">
        <v>1876.723</v>
      </c>
      <c r="DJ28" s="443">
        <v>399.66438500000004</v>
      </c>
      <c r="DK28" s="448">
        <v>1499.2350000000001</v>
      </c>
      <c r="DL28" s="449">
        <f t="shared" si="27"/>
        <v>77715.946029999992</v>
      </c>
      <c r="DM28" s="450">
        <f t="shared" si="28"/>
        <v>95622.275999999998</v>
      </c>
      <c r="DN28" s="443">
        <v>23245.94949000001</v>
      </c>
      <c r="DO28" s="443">
        <v>60784.257999999994</v>
      </c>
      <c r="DP28" s="443">
        <v>54098.964379999998</v>
      </c>
      <c r="DQ28" s="443">
        <v>31766.259000000002</v>
      </c>
      <c r="DR28" s="443">
        <v>24.287290000000002</v>
      </c>
      <c r="DS28" s="443">
        <v>1854.3610000000001</v>
      </c>
      <c r="DT28" s="443">
        <v>346.74487000000005</v>
      </c>
      <c r="DU28" s="448">
        <v>1217.3980000000001</v>
      </c>
      <c r="DV28" s="449">
        <f t="shared" si="29"/>
        <v>47865.142000000007</v>
      </c>
      <c r="DW28" s="450">
        <f t="shared" si="30"/>
        <v>105780.76700000002</v>
      </c>
      <c r="DX28" s="450">
        <v>26465.098000000002</v>
      </c>
      <c r="DY28" s="450">
        <v>64509.111000000004</v>
      </c>
      <c r="DZ28" s="450">
        <v>21386.531999999999</v>
      </c>
      <c r="EA28" s="450">
        <v>35689.025000000009</v>
      </c>
      <c r="EB28" s="450">
        <v>12.94</v>
      </c>
      <c r="EC28" s="450">
        <v>1566.83</v>
      </c>
      <c r="ED28" s="450">
        <v>0.57200000000000006</v>
      </c>
      <c r="EE28" s="453">
        <v>4015.8009999999999</v>
      </c>
      <c r="EF28" s="439">
        <f t="shared" si="31"/>
        <v>615465.59981000004</v>
      </c>
      <c r="EG28" s="440">
        <f t="shared" si="32"/>
        <v>1454056.1870000002</v>
      </c>
      <c r="EH28" s="440">
        <f t="shared" si="33"/>
        <v>335892.10591600009</v>
      </c>
      <c r="EI28" s="440">
        <f t="shared" si="34"/>
        <v>1109486.7920000001</v>
      </c>
      <c r="EJ28" s="440">
        <f t="shared" si="35"/>
        <v>260787.838903</v>
      </c>
      <c r="EK28" s="440">
        <f t="shared" si="36"/>
        <v>279767.64899999998</v>
      </c>
      <c r="EL28" s="440">
        <f t="shared" si="37"/>
        <v>140.05932100000001</v>
      </c>
      <c r="EM28" s="440">
        <f t="shared" si="38"/>
        <v>8398.9229999999989</v>
      </c>
      <c r="EN28" s="440">
        <f t="shared" si="39"/>
        <v>179.61924999999999</v>
      </c>
      <c r="EO28" s="440">
        <f t="shared" si="40"/>
        <v>1148.989</v>
      </c>
      <c r="EP28" s="440">
        <f t="shared" si="41"/>
        <v>18465.976420000003</v>
      </c>
      <c r="EQ28" s="441">
        <f t="shared" si="42"/>
        <v>55253.834000000003</v>
      </c>
    </row>
    <row r="29" spans="1:147" x14ac:dyDescent="0.2">
      <c r="A29" s="431" t="s">
        <v>112</v>
      </c>
      <c r="B29" s="432">
        <f t="shared" si="8"/>
        <v>61509.677000000011</v>
      </c>
      <c r="C29" s="433">
        <f t="shared" si="9"/>
        <v>553177.03899999999</v>
      </c>
      <c r="D29" s="434">
        <v>47975.792000000009</v>
      </c>
      <c r="E29" s="434">
        <v>497221.897</v>
      </c>
      <c r="F29" s="434">
        <v>11388.549000000001</v>
      </c>
      <c r="G29" s="434">
        <v>29346.824000000001</v>
      </c>
      <c r="H29" s="434">
        <v>25.942</v>
      </c>
      <c r="I29" s="434">
        <v>11016.960000000001</v>
      </c>
      <c r="J29" s="434">
        <v>52.951000000000001</v>
      </c>
      <c r="K29" s="434">
        <v>60.208000000000006</v>
      </c>
      <c r="L29" s="434">
        <v>2066.4429999999998</v>
      </c>
      <c r="M29" s="435">
        <v>15531.149999999998</v>
      </c>
      <c r="N29" s="436">
        <f t="shared" si="10"/>
        <v>55847.628999999994</v>
      </c>
      <c r="O29" s="437">
        <f t="shared" si="11"/>
        <v>458674.14499999984</v>
      </c>
      <c r="P29" s="438">
        <v>44025.115999999995</v>
      </c>
      <c r="Q29" s="438">
        <v>396565.92299999989</v>
      </c>
      <c r="R29" s="438">
        <v>10709.242</v>
      </c>
      <c r="S29" s="438">
        <v>36984.771999999997</v>
      </c>
      <c r="T29" s="438">
        <v>48.378999999999998</v>
      </c>
      <c r="U29" s="438">
        <v>12353.746000000001</v>
      </c>
      <c r="V29" s="438">
        <v>1.339</v>
      </c>
      <c r="W29" s="438">
        <v>33.445999999999998</v>
      </c>
      <c r="X29" s="438">
        <v>1063.5530000000001</v>
      </c>
      <c r="Y29" s="438">
        <v>12736.257999999998</v>
      </c>
      <c r="Z29" s="436">
        <f t="shared" si="12"/>
        <v>47281.097999999991</v>
      </c>
      <c r="AA29" s="437">
        <f t="shared" si="13"/>
        <v>391519.37299999991</v>
      </c>
      <c r="AB29" s="438">
        <v>36861.243999999999</v>
      </c>
      <c r="AC29" s="438">
        <v>330632.49699999992</v>
      </c>
      <c r="AD29" s="438">
        <v>9370.2350000000006</v>
      </c>
      <c r="AE29" s="438">
        <v>34528.26</v>
      </c>
      <c r="AF29" s="438">
        <v>42.466999999999999</v>
      </c>
      <c r="AG29" s="438">
        <v>13246.619000000001</v>
      </c>
      <c r="AH29" s="438">
        <v>3.306</v>
      </c>
      <c r="AI29" s="438">
        <v>614.31600000000014</v>
      </c>
      <c r="AJ29" s="438">
        <v>1003.846</v>
      </c>
      <c r="AK29" s="438">
        <v>12497.681000000004</v>
      </c>
      <c r="AL29" s="439">
        <f t="shared" si="14"/>
        <v>43394.857000000011</v>
      </c>
      <c r="AM29" s="440">
        <f t="shared" si="15"/>
        <v>329875.8569999999</v>
      </c>
      <c r="AN29" s="440">
        <v>34691.647000000004</v>
      </c>
      <c r="AO29" s="440">
        <v>287221.79499999998</v>
      </c>
      <c r="AP29" s="440">
        <v>6809.8789999999999</v>
      </c>
      <c r="AQ29" s="440">
        <v>20267.762999999999</v>
      </c>
      <c r="AR29" s="440">
        <v>37.515999999999998</v>
      </c>
      <c r="AS29" s="440">
        <v>12120.496999999999</v>
      </c>
      <c r="AT29" s="440">
        <v>53.497</v>
      </c>
      <c r="AU29" s="440">
        <v>202.023</v>
      </c>
      <c r="AV29" s="440">
        <v>1802.318</v>
      </c>
      <c r="AW29" s="441">
        <v>10063.779</v>
      </c>
      <c r="AX29" s="442">
        <f t="shared" si="16"/>
        <v>77001.879000000015</v>
      </c>
      <c r="AY29" s="443">
        <f t="shared" si="17"/>
        <v>267175.52000000008</v>
      </c>
      <c r="AZ29" s="444">
        <v>33003.45900000001</v>
      </c>
      <c r="BA29" s="444">
        <v>223565.51200000008</v>
      </c>
      <c r="BB29" s="444">
        <v>43334.323000000004</v>
      </c>
      <c r="BC29" s="444">
        <v>26204.566999999995</v>
      </c>
      <c r="BD29" s="444">
        <v>46.831000000000003</v>
      </c>
      <c r="BE29" s="444">
        <v>9787.9790000000012</v>
      </c>
      <c r="BF29" s="444">
        <v>0.68700000000000006</v>
      </c>
      <c r="BG29" s="444">
        <v>6.4329999999999998</v>
      </c>
      <c r="BH29" s="444">
        <v>616.57899999999995</v>
      </c>
      <c r="BI29" s="445">
        <v>7611.0290000000005</v>
      </c>
      <c r="BJ29" s="442">
        <f t="shared" si="44"/>
        <v>29568.660000000014</v>
      </c>
      <c r="BK29" s="443">
        <f t="shared" si="45"/>
        <v>238957.6399999999</v>
      </c>
      <c r="BL29" s="446">
        <v>25618.262000000013</v>
      </c>
      <c r="BM29" s="446">
        <v>214072.58099999992</v>
      </c>
      <c r="BN29" s="446">
        <v>3854.0650000000001</v>
      </c>
      <c r="BO29" s="446">
        <v>16121.938000000002</v>
      </c>
      <c r="BP29" s="446">
        <v>68.328000000000003</v>
      </c>
      <c r="BQ29" s="446">
        <v>8693.2629999999972</v>
      </c>
      <c r="BR29" s="446">
        <v>28.004999999999999</v>
      </c>
      <c r="BS29" s="446">
        <v>57.326999999999998</v>
      </c>
      <c r="BT29" s="455"/>
      <c r="BU29" s="447">
        <v>12.530999999999999</v>
      </c>
      <c r="BV29" s="442">
        <f t="shared" si="19"/>
        <v>25811.582091999997</v>
      </c>
      <c r="BW29" s="443">
        <f t="shared" si="20"/>
        <v>204366.465</v>
      </c>
      <c r="BX29" s="443">
        <v>24003.944871</v>
      </c>
      <c r="BY29" s="443">
        <v>192249.40400000001</v>
      </c>
      <c r="BZ29" s="443">
        <v>1730.0016400000002</v>
      </c>
      <c r="CA29" s="443">
        <v>3918.864</v>
      </c>
      <c r="CB29" s="443">
        <v>47.715180999999994</v>
      </c>
      <c r="CC29" s="443">
        <v>8154.3909999999996</v>
      </c>
      <c r="CD29" s="443">
        <v>29.920400000000001</v>
      </c>
      <c r="CE29" s="443">
        <v>40.739999999999995</v>
      </c>
      <c r="CF29" s="455"/>
      <c r="CG29" s="448">
        <v>3.0659999999999998</v>
      </c>
      <c r="CH29" s="449">
        <f t="shared" si="21"/>
        <v>39862</v>
      </c>
      <c r="CI29" s="450">
        <f t="shared" si="22"/>
        <v>234309</v>
      </c>
      <c r="CJ29" s="451">
        <v>24679</v>
      </c>
      <c r="CK29" s="451">
        <v>222708</v>
      </c>
      <c r="CL29" s="451">
        <v>15116</v>
      </c>
      <c r="CM29" s="451">
        <v>3535</v>
      </c>
      <c r="CN29" s="451">
        <v>43</v>
      </c>
      <c r="CO29" s="451">
        <v>7975</v>
      </c>
      <c r="CP29" s="451">
        <v>24</v>
      </c>
      <c r="CQ29" s="452">
        <v>91</v>
      </c>
      <c r="CR29" s="449">
        <f t="shared" si="23"/>
        <v>26858.797656999999</v>
      </c>
      <c r="CS29" s="450">
        <f t="shared" si="24"/>
        <v>224431.08900000001</v>
      </c>
      <c r="CT29" s="443">
        <v>26483.132428999998</v>
      </c>
      <c r="CU29" s="443">
        <v>219956.644</v>
      </c>
      <c r="CV29" s="443">
        <v>247.50737999999998</v>
      </c>
      <c r="CW29" s="443">
        <v>134.46600000000001</v>
      </c>
      <c r="CX29" s="443">
        <v>11.804787000000001</v>
      </c>
      <c r="CY29" s="443">
        <v>3344.7900000000004</v>
      </c>
      <c r="CZ29" s="443">
        <v>116.35306100000001</v>
      </c>
      <c r="DA29" s="448">
        <v>995.18900000000008</v>
      </c>
      <c r="DB29" s="449">
        <f t="shared" si="25"/>
        <v>25640.881927999995</v>
      </c>
      <c r="DC29" s="450">
        <f t="shared" si="26"/>
        <v>263935.20600000001</v>
      </c>
      <c r="DD29" s="443">
        <v>24951.407069999997</v>
      </c>
      <c r="DE29" s="443">
        <v>259489.33100000003</v>
      </c>
      <c r="DF29" s="443">
        <v>4.0709999999999997</v>
      </c>
      <c r="DG29" s="443">
        <v>10.563000000000001</v>
      </c>
      <c r="DH29" s="443">
        <v>23.477678000000001</v>
      </c>
      <c r="DI29" s="443">
        <v>1973.1789999999999</v>
      </c>
      <c r="DJ29" s="443">
        <v>661.92617999999993</v>
      </c>
      <c r="DK29" s="448">
        <v>2462.1329999999998</v>
      </c>
      <c r="DL29" s="449">
        <f t="shared" si="27"/>
        <v>56945.676671000008</v>
      </c>
      <c r="DM29" s="450">
        <f t="shared" si="28"/>
        <v>234464.79999999996</v>
      </c>
      <c r="DN29" s="443">
        <v>22948.504483999997</v>
      </c>
      <c r="DO29" s="443">
        <v>226737.86299999998</v>
      </c>
      <c r="DP29" s="443">
        <v>33785.035000000011</v>
      </c>
      <c r="DQ29" s="443">
        <v>4976.8450000000003</v>
      </c>
      <c r="DR29" s="443">
        <v>21.348296999999999</v>
      </c>
      <c r="DS29" s="443">
        <v>2428.857</v>
      </c>
      <c r="DT29" s="443">
        <v>190.78889000000001</v>
      </c>
      <c r="DU29" s="448">
        <v>321.23500000000001</v>
      </c>
      <c r="DV29" s="449">
        <f t="shared" si="29"/>
        <v>49330.985999999997</v>
      </c>
      <c r="DW29" s="450">
        <f t="shared" si="30"/>
        <v>234060.236</v>
      </c>
      <c r="DX29" s="450">
        <v>23231.577000000001</v>
      </c>
      <c r="DY29" s="450">
        <v>225900.70699999999</v>
      </c>
      <c r="DZ29" s="450">
        <v>26078.529000000002</v>
      </c>
      <c r="EA29" s="450">
        <v>5054.49</v>
      </c>
      <c r="EB29" s="450">
        <v>20.88</v>
      </c>
      <c r="EC29" s="450">
        <v>2220.8629999999998</v>
      </c>
      <c r="ED29" s="450"/>
      <c r="EE29" s="453">
        <v>884.17600000000004</v>
      </c>
      <c r="EF29" s="439">
        <f t="shared" si="31"/>
        <v>539053.72434800002</v>
      </c>
      <c r="EG29" s="440">
        <f t="shared" si="32"/>
        <v>3634946.3699999996</v>
      </c>
      <c r="EH29" s="440">
        <f t="shared" si="33"/>
        <v>368473.085854</v>
      </c>
      <c r="EI29" s="440">
        <f t="shared" si="34"/>
        <v>3296322.1540000001</v>
      </c>
      <c r="EJ29" s="440">
        <f t="shared" si="35"/>
        <v>162427.43702000001</v>
      </c>
      <c r="EK29" s="440">
        <f t="shared" si="36"/>
        <v>181084.35199999998</v>
      </c>
      <c r="EL29" s="440">
        <f t="shared" si="37"/>
        <v>437.68894299999999</v>
      </c>
      <c r="EM29" s="440">
        <f t="shared" si="38"/>
        <v>93316.144</v>
      </c>
      <c r="EN29" s="440">
        <f t="shared" si="39"/>
        <v>169.7054</v>
      </c>
      <c r="EO29" s="440">
        <f t="shared" si="40"/>
        <v>1014.4930000000002</v>
      </c>
      <c r="EP29" s="440">
        <f t="shared" si="41"/>
        <v>7545.8071309999996</v>
      </c>
      <c r="EQ29" s="441">
        <f t="shared" si="42"/>
        <v>63209.226999999999</v>
      </c>
    </row>
    <row r="30" spans="1:147" x14ac:dyDescent="0.2">
      <c r="A30" s="431" t="s">
        <v>113</v>
      </c>
      <c r="B30" s="432">
        <f t="shared" si="8"/>
        <v>161594.899</v>
      </c>
      <c r="C30" s="433">
        <f t="shared" si="9"/>
        <v>524004.78300000005</v>
      </c>
      <c r="D30" s="434">
        <v>27153.323</v>
      </c>
      <c r="E30" s="434">
        <v>387720.35600000003</v>
      </c>
      <c r="F30" s="434">
        <v>132206.035</v>
      </c>
      <c r="G30" s="434">
        <v>51783.748999999996</v>
      </c>
      <c r="H30" s="434">
        <v>116.625</v>
      </c>
      <c r="I30" s="434">
        <v>19257.604000000003</v>
      </c>
      <c r="J30" s="434">
        <v>54.978999999999999</v>
      </c>
      <c r="K30" s="434">
        <v>324.61199999999997</v>
      </c>
      <c r="L30" s="434">
        <v>2063.9369999999999</v>
      </c>
      <c r="M30" s="435">
        <v>64918.462000000007</v>
      </c>
      <c r="N30" s="436">
        <f t="shared" si="10"/>
        <v>189820.554</v>
      </c>
      <c r="O30" s="437">
        <f t="shared" si="11"/>
        <v>480011.31300000014</v>
      </c>
      <c r="P30" s="438">
        <v>17253.714</v>
      </c>
      <c r="Q30" s="438">
        <v>394840.31800000014</v>
      </c>
      <c r="R30" s="438">
        <v>169476.96099999998</v>
      </c>
      <c r="S30" s="438">
        <v>62031.087999999996</v>
      </c>
      <c r="T30" s="438">
        <v>92.283000000000001</v>
      </c>
      <c r="U30" s="438">
        <v>12204.991000000002</v>
      </c>
      <c r="V30" s="438">
        <v>83.664999999999992</v>
      </c>
      <c r="W30" s="438">
        <v>187.44300000000001</v>
      </c>
      <c r="X30" s="438">
        <v>2913.9310000000005</v>
      </c>
      <c r="Y30" s="438">
        <v>10747.473</v>
      </c>
      <c r="Z30" s="436">
        <f t="shared" si="12"/>
        <v>181248.37599999996</v>
      </c>
      <c r="AA30" s="437">
        <f t="shared" si="13"/>
        <v>463787.43099999975</v>
      </c>
      <c r="AB30" s="438">
        <v>17994.516999999996</v>
      </c>
      <c r="AC30" s="438">
        <v>384368.87299999973</v>
      </c>
      <c r="AD30" s="438">
        <v>160896.22599999997</v>
      </c>
      <c r="AE30" s="438">
        <v>55205.689999999981</v>
      </c>
      <c r="AF30" s="438">
        <v>69.103000000000051</v>
      </c>
      <c r="AG30" s="438">
        <v>10444.946</v>
      </c>
      <c r="AH30" s="438">
        <v>0.127</v>
      </c>
      <c r="AI30" s="438">
        <v>14.928000000000001</v>
      </c>
      <c r="AJ30" s="438">
        <v>2288.4029999999989</v>
      </c>
      <c r="AK30" s="438">
        <v>13752.993999999999</v>
      </c>
      <c r="AL30" s="439">
        <f t="shared" si="14"/>
        <v>166520.43199999997</v>
      </c>
      <c r="AM30" s="440">
        <f t="shared" si="15"/>
        <v>534431.16300000006</v>
      </c>
      <c r="AN30" s="440">
        <v>18111.527999999998</v>
      </c>
      <c r="AO30" s="440">
        <v>449472.85800000001</v>
      </c>
      <c r="AP30" s="440">
        <v>146256.94399999999</v>
      </c>
      <c r="AQ30" s="440">
        <v>38813.709000000003</v>
      </c>
      <c r="AR30" s="440">
        <v>79.697000000000003</v>
      </c>
      <c r="AS30" s="440">
        <v>11055.967000000001</v>
      </c>
      <c r="AT30" s="440">
        <v>0.47</v>
      </c>
      <c r="AU30" s="440">
        <v>25.03</v>
      </c>
      <c r="AV30" s="440">
        <v>2071.7930000000001</v>
      </c>
      <c r="AW30" s="441">
        <v>35063.599000000002</v>
      </c>
      <c r="AX30" s="442">
        <f t="shared" si="16"/>
        <v>120962.99300000002</v>
      </c>
      <c r="AY30" s="443">
        <f t="shared" si="17"/>
        <v>508804.04399999994</v>
      </c>
      <c r="AZ30" s="444">
        <v>21475.222000000027</v>
      </c>
      <c r="BA30" s="444">
        <v>461195.75099999993</v>
      </c>
      <c r="BB30" s="444">
        <v>98077.709999999992</v>
      </c>
      <c r="BC30" s="444">
        <v>27646.526999999998</v>
      </c>
      <c r="BD30" s="444">
        <v>69.772999999999996</v>
      </c>
      <c r="BE30" s="444">
        <v>10625.23900000001</v>
      </c>
      <c r="BF30" s="444">
        <v>2.2959999999999998</v>
      </c>
      <c r="BG30" s="444">
        <v>86.113</v>
      </c>
      <c r="BH30" s="444">
        <v>1337.992</v>
      </c>
      <c r="BI30" s="445">
        <v>9250.4140000000007</v>
      </c>
      <c r="BJ30" s="442">
        <f t="shared" si="44"/>
        <v>171592.52500000002</v>
      </c>
      <c r="BK30" s="443">
        <f t="shared" si="45"/>
        <v>602147.11999999976</v>
      </c>
      <c r="BL30" s="446">
        <v>27713.243000000017</v>
      </c>
      <c r="BM30" s="446">
        <v>478156.37799999979</v>
      </c>
      <c r="BN30" s="446">
        <v>143814.51699999999</v>
      </c>
      <c r="BO30" s="446">
        <v>50836.339</v>
      </c>
      <c r="BP30" s="446">
        <v>62.69</v>
      </c>
      <c r="BQ30" s="446">
        <v>72877.336999999956</v>
      </c>
      <c r="BR30" s="446">
        <v>2.0749999999999997</v>
      </c>
      <c r="BS30" s="446">
        <v>24.597000000000001</v>
      </c>
      <c r="BT30" s="455"/>
      <c r="BU30" s="447">
        <v>252.46899999999999</v>
      </c>
      <c r="BV30" s="442">
        <f t="shared" si="19"/>
        <v>151627.10120599999</v>
      </c>
      <c r="BW30" s="443">
        <f t="shared" si="20"/>
        <v>538713.98199999996</v>
      </c>
      <c r="BX30" s="443">
        <v>34239.869553000011</v>
      </c>
      <c r="BY30" s="443">
        <v>400049.61000000004</v>
      </c>
      <c r="BZ30" s="443">
        <v>117312.39244399998</v>
      </c>
      <c r="CA30" s="443">
        <v>44665.042000000009</v>
      </c>
      <c r="CB30" s="443">
        <v>73.395209000000008</v>
      </c>
      <c r="CC30" s="443">
        <v>93470.206000000006</v>
      </c>
      <c r="CD30" s="443">
        <v>1.444</v>
      </c>
      <c r="CE30" s="443">
        <v>12.641999999999999</v>
      </c>
      <c r="CF30" s="455"/>
      <c r="CG30" s="448">
        <v>516.48200000000008</v>
      </c>
      <c r="CH30" s="449">
        <f t="shared" si="21"/>
        <v>187970</v>
      </c>
      <c r="CI30" s="450">
        <f t="shared" si="22"/>
        <v>537793</v>
      </c>
      <c r="CJ30" s="451">
        <v>41075</v>
      </c>
      <c r="CK30" s="451">
        <v>389764</v>
      </c>
      <c r="CL30" s="451">
        <v>146799</v>
      </c>
      <c r="CM30" s="451">
        <v>57452</v>
      </c>
      <c r="CN30" s="451">
        <v>95</v>
      </c>
      <c r="CO30" s="451">
        <v>90021</v>
      </c>
      <c r="CP30" s="451">
        <v>1</v>
      </c>
      <c r="CQ30" s="452">
        <v>556</v>
      </c>
      <c r="CR30" s="449">
        <f t="shared" si="23"/>
        <v>127669.03823999999</v>
      </c>
      <c r="CS30" s="450">
        <f t="shared" si="24"/>
        <v>525140.625</v>
      </c>
      <c r="CT30" s="443">
        <v>22041.085711</v>
      </c>
      <c r="CU30" s="443">
        <v>378699.25199999998</v>
      </c>
      <c r="CV30" s="443">
        <v>105436.27760299999</v>
      </c>
      <c r="CW30" s="443">
        <v>37543.999000000003</v>
      </c>
      <c r="CX30" s="443">
        <v>127.607646</v>
      </c>
      <c r="CY30" s="443">
        <v>108234.70499999999</v>
      </c>
      <c r="CZ30" s="443">
        <v>64.067280000000011</v>
      </c>
      <c r="DA30" s="448">
        <v>662.66899999999998</v>
      </c>
      <c r="DB30" s="449">
        <f t="shared" si="25"/>
        <v>123407.31031100001</v>
      </c>
      <c r="DC30" s="450">
        <f t="shared" si="26"/>
        <v>503144.09699999995</v>
      </c>
      <c r="DD30" s="443">
        <v>26740.050203999999</v>
      </c>
      <c r="DE30" s="443">
        <v>345475.27599999995</v>
      </c>
      <c r="DF30" s="443">
        <v>95945.326828000005</v>
      </c>
      <c r="DG30" s="443">
        <v>32594.662</v>
      </c>
      <c r="DH30" s="443">
        <v>75.110785000000021</v>
      </c>
      <c r="DI30" s="443">
        <v>124043.409</v>
      </c>
      <c r="DJ30" s="443">
        <v>646.82249400000001</v>
      </c>
      <c r="DK30" s="448">
        <v>1030.75</v>
      </c>
      <c r="DL30" s="449">
        <f t="shared" si="27"/>
        <v>209247.19510100002</v>
      </c>
      <c r="DM30" s="450">
        <f t="shared" si="28"/>
        <v>487470.30600000004</v>
      </c>
      <c r="DN30" s="443">
        <v>48139.200625000005</v>
      </c>
      <c r="DO30" s="443">
        <v>353946.14300000004</v>
      </c>
      <c r="DP30" s="443">
        <v>160341.59849</v>
      </c>
      <c r="DQ30" s="443">
        <v>37760.602999999996</v>
      </c>
      <c r="DR30" s="443">
        <v>116.38104</v>
      </c>
      <c r="DS30" s="443">
        <v>93407.538</v>
      </c>
      <c r="DT30" s="443">
        <v>650.01494600000001</v>
      </c>
      <c r="DU30" s="448">
        <v>2356.0219999999999</v>
      </c>
      <c r="DV30" s="449">
        <f t="shared" si="29"/>
        <v>227872.38400000002</v>
      </c>
      <c r="DW30" s="450">
        <f t="shared" si="30"/>
        <v>570013.43500000006</v>
      </c>
      <c r="DX30" s="450">
        <v>22952.217999999997</v>
      </c>
      <c r="DY30" s="450">
        <v>356874.78900000005</v>
      </c>
      <c r="DZ30" s="450">
        <v>204753.03900000002</v>
      </c>
      <c r="EA30" s="450">
        <v>68616.075999999986</v>
      </c>
      <c r="EB30" s="450">
        <v>42.617000000000004</v>
      </c>
      <c r="EC30" s="450">
        <v>79681.875</v>
      </c>
      <c r="ED30" s="450">
        <v>124.51</v>
      </c>
      <c r="EE30" s="453">
        <v>64840.694999999992</v>
      </c>
      <c r="EF30" s="439">
        <f t="shared" si="31"/>
        <v>2019532.807858</v>
      </c>
      <c r="EG30" s="440">
        <f t="shared" si="32"/>
        <v>6275461.2989999996</v>
      </c>
      <c r="EH30" s="440">
        <f t="shared" si="33"/>
        <v>324888.97109300003</v>
      </c>
      <c r="EI30" s="440">
        <f t="shared" si="34"/>
        <v>4780563.6039999994</v>
      </c>
      <c r="EJ30" s="440">
        <f t="shared" si="35"/>
        <v>1681316.0273649998</v>
      </c>
      <c r="EK30" s="440">
        <f t="shared" si="36"/>
        <v>564949.48399999994</v>
      </c>
      <c r="EL30" s="440">
        <f t="shared" si="37"/>
        <v>1020.28268</v>
      </c>
      <c r="EM30" s="440">
        <f t="shared" si="38"/>
        <v>725324.81700000004</v>
      </c>
      <c r="EN30" s="440">
        <f t="shared" si="39"/>
        <v>145.05599999999998</v>
      </c>
      <c r="EO30" s="440">
        <f t="shared" si="40"/>
        <v>675.36500000000001</v>
      </c>
      <c r="EP30" s="440">
        <f t="shared" si="41"/>
        <v>12162.470719999998</v>
      </c>
      <c r="EQ30" s="441">
        <f t="shared" si="42"/>
        <v>203948.02899999998</v>
      </c>
    </row>
    <row r="31" spans="1:147" x14ac:dyDescent="0.2">
      <c r="A31" s="431" t="s">
        <v>114</v>
      </c>
      <c r="B31" s="432">
        <f t="shared" si="8"/>
        <v>915372.94000000018</v>
      </c>
      <c r="C31" s="433">
        <f t="shared" si="9"/>
        <v>4109341.2669999991</v>
      </c>
      <c r="D31" s="434">
        <v>672109.55400000012</v>
      </c>
      <c r="E31" s="434">
        <v>3428328.3389999992</v>
      </c>
      <c r="F31" s="434">
        <v>145247.29699999999</v>
      </c>
      <c r="G31" s="434">
        <v>228999.77600000001</v>
      </c>
      <c r="H31" s="434">
        <v>489.07299999999998</v>
      </c>
      <c r="I31" s="434">
        <v>38835.188999999984</v>
      </c>
      <c r="J31" s="434">
        <v>8793.6940000000013</v>
      </c>
      <c r="K31" s="434">
        <v>11568.596000000003</v>
      </c>
      <c r="L31" s="434">
        <v>88733.321999999986</v>
      </c>
      <c r="M31" s="435">
        <v>401609.36700000014</v>
      </c>
      <c r="N31" s="436">
        <f t="shared" si="10"/>
        <v>911918.05099999963</v>
      </c>
      <c r="O31" s="437">
        <f t="shared" si="11"/>
        <v>4045360.2919999976</v>
      </c>
      <c r="P31" s="438">
        <v>668329.30099999963</v>
      </c>
      <c r="Q31" s="438">
        <v>3344158.3249999974</v>
      </c>
      <c r="R31" s="438">
        <v>163010.53100000002</v>
      </c>
      <c r="S31" s="438">
        <v>276716.27899999998</v>
      </c>
      <c r="T31" s="438">
        <v>378.38400000000019</v>
      </c>
      <c r="U31" s="438">
        <v>32592.634000000013</v>
      </c>
      <c r="V31" s="438">
        <v>1813.4110000000001</v>
      </c>
      <c r="W31" s="438">
        <v>6849.4310000000005</v>
      </c>
      <c r="X31" s="438">
        <v>78386.423999999985</v>
      </c>
      <c r="Y31" s="438">
        <v>385043.62300000002</v>
      </c>
      <c r="Z31" s="436">
        <f t="shared" si="12"/>
        <v>895175.82399999618</v>
      </c>
      <c r="AA31" s="437">
        <f t="shared" si="13"/>
        <v>3771299.5070000058</v>
      </c>
      <c r="AB31" s="438">
        <v>608132.55699999619</v>
      </c>
      <c r="AC31" s="438">
        <v>3097709.1130000059</v>
      </c>
      <c r="AD31" s="438">
        <v>214334.06599999996</v>
      </c>
      <c r="AE31" s="438">
        <v>280995.51000000007</v>
      </c>
      <c r="AF31" s="438">
        <v>5794.9850000000069</v>
      </c>
      <c r="AG31" s="438">
        <v>38218.081000000013</v>
      </c>
      <c r="AH31" s="438">
        <v>2042.9879999999994</v>
      </c>
      <c r="AI31" s="438">
        <v>7504.139000000001</v>
      </c>
      <c r="AJ31" s="438">
        <v>64871.227999999988</v>
      </c>
      <c r="AK31" s="438">
        <v>346872.66399999958</v>
      </c>
      <c r="AL31" s="439">
        <f t="shared" si="14"/>
        <v>799855.08299999998</v>
      </c>
      <c r="AM31" s="440">
        <f t="shared" si="15"/>
        <v>3358143.855</v>
      </c>
      <c r="AN31" s="440">
        <v>548571.15500000003</v>
      </c>
      <c r="AO31" s="440">
        <v>2762659.8149999999</v>
      </c>
      <c r="AP31" s="440">
        <v>182739.85400000002</v>
      </c>
      <c r="AQ31" s="440">
        <v>219364.7</v>
      </c>
      <c r="AR31" s="440">
        <v>627.19799999999998</v>
      </c>
      <c r="AS31" s="440">
        <v>31418.850999999999</v>
      </c>
      <c r="AT31" s="440">
        <v>1912.7739999999999</v>
      </c>
      <c r="AU31" s="440">
        <v>6505.2030000000004</v>
      </c>
      <c r="AV31" s="440">
        <v>66004.101999999999</v>
      </c>
      <c r="AW31" s="441">
        <v>338195.28599999996</v>
      </c>
      <c r="AX31" s="442">
        <f t="shared" si="16"/>
        <v>752954.97999999812</v>
      </c>
      <c r="AY31" s="443">
        <f t="shared" si="17"/>
        <v>3262794.3130000033</v>
      </c>
      <c r="AZ31" s="444">
        <v>530543.33899999817</v>
      </c>
      <c r="BA31" s="444">
        <v>2691392.7180000031</v>
      </c>
      <c r="BB31" s="444">
        <v>161056.40299999999</v>
      </c>
      <c r="BC31" s="444">
        <v>205022.53700000001</v>
      </c>
      <c r="BD31" s="444">
        <v>412.17699999999996</v>
      </c>
      <c r="BE31" s="444">
        <v>28769.661</v>
      </c>
      <c r="BF31" s="444">
        <v>1376.4760000000001</v>
      </c>
      <c r="BG31" s="444">
        <v>5551.4299999999994</v>
      </c>
      <c r="BH31" s="444">
        <v>59566.584999999897</v>
      </c>
      <c r="BI31" s="445">
        <v>332057.967</v>
      </c>
      <c r="BJ31" s="442">
        <f t="shared" si="44"/>
        <v>659987.01099999738</v>
      </c>
      <c r="BK31" s="443">
        <f t="shared" si="45"/>
        <v>2740097.2359999958</v>
      </c>
      <c r="BL31" s="446">
        <v>518057.05299999734</v>
      </c>
      <c r="BM31" s="446">
        <v>2539016.5569999958</v>
      </c>
      <c r="BN31" s="446">
        <v>140254.57500000001</v>
      </c>
      <c r="BO31" s="446">
        <v>161356.08000000002</v>
      </c>
      <c r="BP31" s="446">
        <v>362.99500000000069</v>
      </c>
      <c r="BQ31" s="446">
        <v>29956.153000000002</v>
      </c>
      <c r="BR31" s="446">
        <v>1286.4389999999999</v>
      </c>
      <c r="BS31" s="446">
        <v>6034.8790000000008</v>
      </c>
      <c r="BT31" s="446">
        <v>25.948999999999987</v>
      </c>
      <c r="BU31" s="447">
        <v>3733.5669999999996</v>
      </c>
      <c r="BV31" s="442">
        <f t="shared" si="19"/>
        <v>671874.93405700009</v>
      </c>
      <c r="BW31" s="443">
        <f t="shared" si="20"/>
        <v>2659860.5580000002</v>
      </c>
      <c r="BX31" s="443">
        <v>481779.49369700003</v>
      </c>
      <c r="BY31" s="443">
        <v>2435193.9350000005</v>
      </c>
      <c r="BZ31" s="443">
        <v>188944.09547399997</v>
      </c>
      <c r="CA31" s="443">
        <v>179262.45499999999</v>
      </c>
      <c r="CB31" s="443">
        <v>556.27222000000006</v>
      </c>
      <c r="CC31" s="443">
        <v>32096.064000000006</v>
      </c>
      <c r="CD31" s="443">
        <v>548.5542190000001</v>
      </c>
      <c r="CE31" s="443">
        <v>3159.6280000000002</v>
      </c>
      <c r="CF31" s="443">
        <v>46.518447000000009</v>
      </c>
      <c r="CG31" s="448">
        <v>10148.476000000001</v>
      </c>
      <c r="CH31" s="449">
        <f t="shared" si="21"/>
        <v>748290</v>
      </c>
      <c r="CI31" s="450">
        <f t="shared" si="22"/>
        <v>2709609</v>
      </c>
      <c r="CJ31" s="451">
        <v>498312</v>
      </c>
      <c r="CK31" s="451">
        <v>2468000</v>
      </c>
      <c r="CL31" s="451">
        <v>248676</v>
      </c>
      <c r="CM31" s="451">
        <v>201186</v>
      </c>
      <c r="CN31" s="451">
        <v>358</v>
      </c>
      <c r="CO31" s="451">
        <v>31687</v>
      </c>
      <c r="CP31" s="451">
        <v>944</v>
      </c>
      <c r="CQ31" s="452">
        <v>8736</v>
      </c>
      <c r="CR31" s="449">
        <f t="shared" si="23"/>
        <v>737041.80646200012</v>
      </c>
      <c r="CS31" s="450">
        <f t="shared" si="24"/>
        <v>2743572.9220000035</v>
      </c>
      <c r="CT31" s="443">
        <v>465000.65813599998</v>
      </c>
      <c r="CU31" s="443">
        <v>2322332.6890000035</v>
      </c>
      <c r="CV31" s="443">
        <v>258824.28256100003</v>
      </c>
      <c r="CW31" s="443">
        <v>301233.09299999999</v>
      </c>
      <c r="CX31" s="443">
        <v>454.82253599999905</v>
      </c>
      <c r="CY31" s="443">
        <v>34348.720000000001</v>
      </c>
      <c r="CZ31" s="443">
        <v>12762.04322900001</v>
      </c>
      <c r="DA31" s="448">
        <v>85658.42</v>
      </c>
      <c r="DB31" s="449">
        <f t="shared" si="25"/>
        <v>799686.87374199985</v>
      </c>
      <c r="DC31" s="450">
        <f t="shared" si="26"/>
        <v>2612430.3230000017</v>
      </c>
      <c r="DD31" s="443">
        <v>485403.56547599996</v>
      </c>
      <c r="DE31" s="443">
        <v>2212371.7260000017</v>
      </c>
      <c r="DF31" s="443">
        <v>300120.56108199991</v>
      </c>
      <c r="DG31" s="443">
        <v>290056.55000000005</v>
      </c>
      <c r="DH31" s="443">
        <v>531.37158499999998</v>
      </c>
      <c r="DI31" s="443">
        <v>33493.921000000002</v>
      </c>
      <c r="DJ31" s="443">
        <v>13631.375599000019</v>
      </c>
      <c r="DK31" s="448">
        <v>76508.126000000004</v>
      </c>
      <c r="DL31" s="449">
        <f t="shared" si="27"/>
        <v>714481.48938699905</v>
      </c>
      <c r="DM31" s="450">
        <f t="shared" si="28"/>
        <v>2466051.4819999966</v>
      </c>
      <c r="DN31" s="443">
        <v>515485.20511299901</v>
      </c>
      <c r="DO31" s="443">
        <v>2170454.6549999965</v>
      </c>
      <c r="DP31" s="443">
        <v>166693.57956000001</v>
      </c>
      <c r="DQ31" s="443">
        <v>173234.397</v>
      </c>
      <c r="DR31" s="443">
        <v>528.48269099999902</v>
      </c>
      <c r="DS31" s="443">
        <v>32985.76400000001</v>
      </c>
      <c r="DT31" s="443">
        <v>31774.222023000024</v>
      </c>
      <c r="DU31" s="448">
        <v>89376.666000000012</v>
      </c>
      <c r="DV31" s="449">
        <f t="shared" si="29"/>
        <v>809813.13999999908</v>
      </c>
      <c r="DW31" s="450">
        <f t="shared" si="30"/>
        <v>3002197.1010000007</v>
      </c>
      <c r="DX31" s="450">
        <v>536593.52499999909</v>
      </c>
      <c r="DY31" s="450">
        <v>2435840.8950000005</v>
      </c>
      <c r="DZ31" s="450">
        <v>270747.42399999994</v>
      </c>
      <c r="EA31" s="450">
        <v>302179.78700000001</v>
      </c>
      <c r="EB31" s="450">
        <v>673.43699999999887</v>
      </c>
      <c r="EC31" s="450">
        <v>35664.302000000003</v>
      </c>
      <c r="ED31" s="450">
        <v>1798.753999999999</v>
      </c>
      <c r="EE31" s="453">
        <v>228512.11700000011</v>
      </c>
      <c r="EF31" s="439">
        <f t="shared" si="31"/>
        <v>9416452.1326479893</v>
      </c>
      <c r="EG31" s="440">
        <f t="shared" si="32"/>
        <v>37480757.856000006</v>
      </c>
      <c r="EH31" s="440">
        <f t="shared" si="33"/>
        <v>6528317.4064219911</v>
      </c>
      <c r="EI31" s="440">
        <f t="shared" si="34"/>
        <v>31907458.767000001</v>
      </c>
      <c r="EJ31" s="440">
        <f t="shared" si="35"/>
        <v>2440648.6686769999</v>
      </c>
      <c r="EK31" s="440">
        <f t="shared" si="36"/>
        <v>2819607.1639999999</v>
      </c>
      <c r="EL31" s="440">
        <f t="shared" si="37"/>
        <v>11167.198032000006</v>
      </c>
      <c r="EM31" s="440">
        <f t="shared" si="38"/>
        <v>400066.34000000008</v>
      </c>
      <c r="EN31" s="440">
        <f t="shared" si="39"/>
        <v>17774.336219000001</v>
      </c>
      <c r="EO31" s="440">
        <f t="shared" si="40"/>
        <v>47173.306000000011</v>
      </c>
      <c r="EP31" s="440">
        <f t="shared" si="41"/>
        <v>418544.52329799993</v>
      </c>
      <c r="EQ31" s="441">
        <f t="shared" si="42"/>
        <v>2306452.2789999996</v>
      </c>
    </row>
    <row r="32" spans="1:147" x14ac:dyDescent="0.2">
      <c r="A32" s="431" t="s">
        <v>115</v>
      </c>
      <c r="B32" s="432">
        <f t="shared" si="8"/>
        <v>53013.471999999994</v>
      </c>
      <c r="C32" s="433">
        <f t="shared" si="9"/>
        <v>18351.929</v>
      </c>
      <c r="D32" s="434">
        <v>2338.788</v>
      </c>
      <c r="E32" s="434">
        <v>7062.9469999999992</v>
      </c>
      <c r="F32" s="434">
        <v>50110.261999999995</v>
      </c>
      <c r="G32" s="434">
        <v>9230.0010000000002</v>
      </c>
      <c r="H32" s="434">
        <v>0.95399999999999996</v>
      </c>
      <c r="I32" s="434">
        <v>931.846</v>
      </c>
      <c r="J32" s="434">
        <v>3.2000000000000001E-2</v>
      </c>
      <c r="K32" s="434">
        <v>7.8840000000000003</v>
      </c>
      <c r="L32" s="434">
        <v>563.43600000000004</v>
      </c>
      <c r="M32" s="435">
        <v>1119.2510000000002</v>
      </c>
      <c r="N32" s="436">
        <f t="shared" si="10"/>
        <v>12325.137000000002</v>
      </c>
      <c r="O32" s="437">
        <f t="shared" si="11"/>
        <v>8812.4129999999986</v>
      </c>
      <c r="P32" s="438">
        <v>2288.4079999999999</v>
      </c>
      <c r="Q32" s="438">
        <v>4957.6229999999987</v>
      </c>
      <c r="R32" s="438">
        <v>9299.5460000000021</v>
      </c>
      <c r="S32" s="438">
        <v>2685.9859999999999</v>
      </c>
      <c r="T32" s="438">
        <v>0.53700000000000003</v>
      </c>
      <c r="U32" s="438">
        <v>135.89000000000001</v>
      </c>
      <c r="V32" s="438">
        <v>7.0999999999999994E-2</v>
      </c>
      <c r="W32" s="438">
        <v>9.593</v>
      </c>
      <c r="X32" s="438">
        <v>736.57499999999993</v>
      </c>
      <c r="Y32" s="438">
        <v>1023.3209999999998</v>
      </c>
      <c r="Z32" s="436">
        <f t="shared" si="12"/>
        <v>26984.501</v>
      </c>
      <c r="AA32" s="437">
        <f t="shared" si="13"/>
        <v>14560.014000000001</v>
      </c>
      <c r="AB32" s="438">
        <v>7797.7900000000018</v>
      </c>
      <c r="AC32" s="438">
        <v>6932.5819999999994</v>
      </c>
      <c r="AD32" s="438">
        <v>18358.879000000001</v>
      </c>
      <c r="AE32" s="438">
        <v>5433.8680000000004</v>
      </c>
      <c r="AF32" s="438">
        <v>1.4590000000000001</v>
      </c>
      <c r="AG32" s="438">
        <v>41.180999999999997</v>
      </c>
      <c r="AH32" s="438">
        <v>0.02</v>
      </c>
      <c r="AI32" s="438">
        <v>0.73599999999999999</v>
      </c>
      <c r="AJ32" s="438">
        <v>826.35299999999995</v>
      </c>
      <c r="AK32" s="438">
        <v>2151.6469999999995</v>
      </c>
      <c r="AL32" s="439">
        <f t="shared" si="14"/>
        <v>35316.825000000012</v>
      </c>
      <c r="AM32" s="440">
        <f t="shared" si="15"/>
        <v>12396.725</v>
      </c>
      <c r="AN32" s="440">
        <v>8434.8349999999991</v>
      </c>
      <c r="AO32" s="440">
        <v>6579.7110000000002</v>
      </c>
      <c r="AP32" s="440">
        <v>26049.679000000004</v>
      </c>
      <c r="AQ32" s="440">
        <v>4975.9579999999996</v>
      </c>
      <c r="AR32" s="440">
        <v>1.2639999999999998</v>
      </c>
      <c r="AS32" s="440">
        <v>99.010999999999996</v>
      </c>
      <c r="AT32" s="454">
        <v>0.22999999999999998</v>
      </c>
      <c r="AU32" s="454">
        <v>2.0219999999999998</v>
      </c>
      <c r="AV32" s="440">
        <v>830.81700000000001</v>
      </c>
      <c r="AW32" s="441">
        <v>740.02300000000002</v>
      </c>
      <c r="AX32" s="442">
        <f t="shared" si="16"/>
        <v>38520.969000000005</v>
      </c>
      <c r="AY32" s="443">
        <f t="shared" si="17"/>
        <v>14645.552</v>
      </c>
      <c r="AZ32" s="444">
        <v>2454.2920000000004</v>
      </c>
      <c r="BA32" s="444">
        <v>5290.415</v>
      </c>
      <c r="BB32" s="444">
        <v>35746.080000000002</v>
      </c>
      <c r="BC32" s="444">
        <v>8970.8870000000006</v>
      </c>
      <c r="BD32" s="444">
        <v>0.35</v>
      </c>
      <c r="BE32" s="444">
        <v>125.45499999999998</v>
      </c>
      <c r="BF32" s="454">
        <v>0</v>
      </c>
      <c r="BG32" s="454">
        <v>0</v>
      </c>
      <c r="BH32" s="444">
        <v>320.24700000000001</v>
      </c>
      <c r="BI32" s="445">
        <v>258.79500000000002</v>
      </c>
      <c r="BJ32" s="442">
        <f t="shared" si="44"/>
        <v>9080.6180000000004</v>
      </c>
      <c r="BK32" s="443">
        <f t="shared" si="45"/>
        <v>5377.2610000000004</v>
      </c>
      <c r="BL32" s="446">
        <v>2782.7280000000001</v>
      </c>
      <c r="BM32" s="446">
        <v>3040.0120000000002</v>
      </c>
      <c r="BN32" s="446">
        <v>6296.7640000000001</v>
      </c>
      <c r="BO32" s="446">
        <v>2003.2540000000001</v>
      </c>
      <c r="BP32" s="446">
        <v>1.1259999999999999</v>
      </c>
      <c r="BQ32" s="446">
        <v>332.74799999999999</v>
      </c>
      <c r="BR32" s="446"/>
      <c r="BS32" s="446"/>
      <c r="BT32" s="455"/>
      <c r="BU32" s="447">
        <v>1.2470000000000001</v>
      </c>
      <c r="BV32" s="442">
        <f t="shared" si="19"/>
        <v>2244.1117100000006</v>
      </c>
      <c r="BW32" s="443">
        <f t="shared" si="20"/>
        <v>3999.5790000000002</v>
      </c>
      <c r="BX32" s="443">
        <v>2067.2730130000004</v>
      </c>
      <c r="BY32" s="443">
        <v>3337.4369999999999</v>
      </c>
      <c r="BZ32" s="443">
        <v>175.99842999999998</v>
      </c>
      <c r="CA32" s="443">
        <v>166.20400000000001</v>
      </c>
      <c r="CB32" s="443">
        <v>0.84026699999999999</v>
      </c>
      <c r="CC32" s="443">
        <v>493.17700000000002</v>
      </c>
      <c r="CD32" s="443">
        <v>0</v>
      </c>
      <c r="CE32" s="443">
        <v>0</v>
      </c>
      <c r="CF32" s="455"/>
      <c r="CG32" s="448">
        <v>2.7610000000000001</v>
      </c>
      <c r="CH32" s="449">
        <f t="shared" si="21"/>
        <v>18264</v>
      </c>
      <c r="CI32" s="450">
        <f t="shared" si="22"/>
        <v>15031</v>
      </c>
      <c r="CJ32" s="451">
        <v>1231</v>
      </c>
      <c r="CK32" s="451">
        <v>9752</v>
      </c>
      <c r="CL32" s="451">
        <v>17032</v>
      </c>
      <c r="CM32" s="451">
        <v>4645</v>
      </c>
      <c r="CN32" s="451">
        <v>1</v>
      </c>
      <c r="CO32" s="451">
        <v>634</v>
      </c>
      <c r="CP32" s="451">
        <v>0</v>
      </c>
      <c r="CQ32" s="452">
        <v>0</v>
      </c>
      <c r="CR32" s="449">
        <f t="shared" si="23"/>
        <v>1965.780309</v>
      </c>
      <c r="CS32" s="450">
        <f t="shared" si="24"/>
        <v>2612.846</v>
      </c>
      <c r="CT32" s="443">
        <v>800.71280899999999</v>
      </c>
      <c r="CU32" s="443">
        <v>896.52700000000004</v>
      </c>
      <c r="CV32" s="443">
        <v>1157.077</v>
      </c>
      <c r="CW32" s="443">
        <v>1675.5170000000001</v>
      </c>
      <c r="CX32" s="456"/>
      <c r="CY32" s="456"/>
      <c r="CZ32" s="443">
        <v>7.9905000000000008</v>
      </c>
      <c r="DA32" s="448">
        <v>40.802</v>
      </c>
      <c r="DB32" s="449">
        <f t="shared" si="25"/>
        <v>11055.26951</v>
      </c>
      <c r="DC32" s="450">
        <f t="shared" si="26"/>
        <v>3234.2640000000001</v>
      </c>
      <c r="DD32" s="443">
        <v>2325.6915100000001</v>
      </c>
      <c r="DE32" s="443">
        <v>1525.6869999999999</v>
      </c>
      <c r="DF32" s="443">
        <v>8729.5759999999991</v>
      </c>
      <c r="DG32" s="443">
        <v>1708.1680000000001</v>
      </c>
      <c r="DH32" s="456">
        <v>0</v>
      </c>
      <c r="DI32" s="443">
        <v>0</v>
      </c>
      <c r="DJ32" s="443">
        <v>2E-3</v>
      </c>
      <c r="DK32" s="448">
        <v>0.40899999999999997</v>
      </c>
      <c r="DL32" s="449">
        <f t="shared" si="27"/>
        <v>18276.495280000003</v>
      </c>
      <c r="DM32" s="450">
        <f t="shared" si="28"/>
        <v>3849.7289999999998</v>
      </c>
      <c r="DN32" s="443">
        <v>1173.1629600000001</v>
      </c>
      <c r="DO32" s="443">
        <v>1158.2080000000001</v>
      </c>
      <c r="DP32" s="443">
        <v>17094.594000000001</v>
      </c>
      <c r="DQ32" s="443">
        <v>2442.848</v>
      </c>
      <c r="DR32" s="456"/>
      <c r="DS32" s="443">
        <v>20.986000000000001</v>
      </c>
      <c r="DT32" s="443">
        <v>8.7383199999999999</v>
      </c>
      <c r="DU32" s="448">
        <v>227.68700000000001</v>
      </c>
      <c r="DV32" s="449">
        <f t="shared" si="29"/>
        <v>2394.7279999999996</v>
      </c>
      <c r="DW32" s="450">
        <f t="shared" si="30"/>
        <v>3366.768</v>
      </c>
      <c r="DX32" s="450">
        <v>1593.3469999999998</v>
      </c>
      <c r="DY32" s="450">
        <v>2767.1779999999999</v>
      </c>
      <c r="DZ32" s="450">
        <v>801.38099999999997</v>
      </c>
      <c r="EA32" s="450">
        <v>568.44799999999998</v>
      </c>
      <c r="EB32" s="457"/>
      <c r="EC32" s="450">
        <v>26.637</v>
      </c>
      <c r="ED32" s="450">
        <v>0</v>
      </c>
      <c r="EE32" s="453">
        <v>4.5049999999999999</v>
      </c>
      <c r="EF32" s="439">
        <f t="shared" si="31"/>
        <v>229441.90680900001</v>
      </c>
      <c r="EG32" s="440">
        <f t="shared" si="32"/>
        <v>106238.07999999999</v>
      </c>
      <c r="EH32" s="440">
        <f t="shared" si="33"/>
        <v>35288.02829200001</v>
      </c>
      <c r="EI32" s="440">
        <f t="shared" si="34"/>
        <v>53300.326999999997</v>
      </c>
      <c r="EJ32" s="440">
        <f t="shared" si="35"/>
        <v>190851.83643</v>
      </c>
      <c r="EK32" s="440">
        <f t="shared" si="36"/>
        <v>44506.138999999996</v>
      </c>
      <c r="EL32" s="440">
        <f t="shared" si="37"/>
        <v>7.5302669999999994</v>
      </c>
      <c r="EM32" s="440">
        <f t="shared" si="38"/>
        <v>2840.931</v>
      </c>
      <c r="EN32" s="440">
        <f t="shared" si="39"/>
        <v>0.35299999999999998</v>
      </c>
      <c r="EO32" s="440">
        <f t="shared" si="40"/>
        <v>20.234999999999999</v>
      </c>
      <c r="EP32" s="440">
        <f t="shared" si="41"/>
        <v>3294.1588199999997</v>
      </c>
      <c r="EQ32" s="441">
        <f t="shared" si="42"/>
        <v>5570.4479999999994</v>
      </c>
    </row>
    <row r="33" spans="1:172" x14ac:dyDescent="0.2">
      <c r="A33" s="431" t="s">
        <v>116</v>
      </c>
      <c r="B33" s="432">
        <f t="shared" si="8"/>
        <v>116902.905</v>
      </c>
      <c r="C33" s="433">
        <f t="shared" si="9"/>
        <v>81174.5</v>
      </c>
      <c r="D33" s="434">
        <v>27129.195999999996</v>
      </c>
      <c r="E33" s="434">
        <v>30092.981</v>
      </c>
      <c r="F33" s="434">
        <v>88954.604000000007</v>
      </c>
      <c r="G33" s="434">
        <v>46012.932999999997</v>
      </c>
      <c r="H33" s="434">
        <v>12.696000000000002</v>
      </c>
      <c r="I33" s="434">
        <v>859.78200000000004</v>
      </c>
      <c r="J33" s="434">
        <v>0.56099999999999994</v>
      </c>
      <c r="K33" s="434">
        <v>152.65299999999999</v>
      </c>
      <c r="L33" s="434">
        <v>805.84799999999996</v>
      </c>
      <c r="M33" s="435">
        <v>4056.1509999999998</v>
      </c>
      <c r="N33" s="436">
        <f t="shared" si="10"/>
        <v>72541.354000000007</v>
      </c>
      <c r="O33" s="437">
        <f t="shared" si="11"/>
        <v>67858.137999999992</v>
      </c>
      <c r="P33" s="438">
        <v>20929.967000000001</v>
      </c>
      <c r="Q33" s="438">
        <v>30381.309999999994</v>
      </c>
      <c r="R33" s="438">
        <v>51122.436000000002</v>
      </c>
      <c r="S33" s="438">
        <v>34023.748</v>
      </c>
      <c r="T33" s="438">
        <v>5.8329999999999993</v>
      </c>
      <c r="U33" s="438">
        <v>671.08700000000022</v>
      </c>
      <c r="V33" s="438">
        <v>2.121</v>
      </c>
      <c r="W33" s="438">
        <v>38.86</v>
      </c>
      <c r="X33" s="438">
        <v>480.99700000000007</v>
      </c>
      <c r="Y33" s="438">
        <v>2743.1329999999994</v>
      </c>
      <c r="Z33" s="436">
        <f t="shared" si="12"/>
        <v>118993.86499999998</v>
      </c>
      <c r="AA33" s="437">
        <f t="shared" si="13"/>
        <v>67547.846999999994</v>
      </c>
      <c r="AB33" s="438">
        <v>52453.952999999987</v>
      </c>
      <c r="AC33" s="438">
        <v>36990.273000000001</v>
      </c>
      <c r="AD33" s="438">
        <v>66043.793999999994</v>
      </c>
      <c r="AE33" s="438">
        <v>26673.185000000001</v>
      </c>
      <c r="AF33" s="438">
        <v>14.830999999999998</v>
      </c>
      <c r="AG33" s="438">
        <v>1601.2030000000004</v>
      </c>
      <c r="AH33" s="438">
        <v>0</v>
      </c>
      <c r="AI33" s="438">
        <v>0</v>
      </c>
      <c r="AJ33" s="438">
        <v>481.28699999999998</v>
      </c>
      <c r="AK33" s="438">
        <v>2283.1860000000001</v>
      </c>
      <c r="AL33" s="439">
        <f t="shared" si="14"/>
        <v>102824.76500000001</v>
      </c>
      <c r="AM33" s="440">
        <f t="shared" si="15"/>
        <v>63183.108</v>
      </c>
      <c r="AN33" s="440">
        <v>21468.990999999998</v>
      </c>
      <c r="AO33" s="440">
        <v>29240.445</v>
      </c>
      <c r="AP33" s="440">
        <v>79030.438000000009</v>
      </c>
      <c r="AQ33" s="440">
        <v>28573.207999999999</v>
      </c>
      <c r="AR33" s="440">
        <v>25.259</v>
      </c>
      <c r="AS33" s="440">
        <v>1831.8</v>
      </c>
      <c r="AT33" s="440">
        <v>492.07199999999995</v>
      </c>
      <c r="AU33" s="440">
        <v>501.101</v>
      </c>
      <c r="AV33" s="440">
        <v>1808.0049999999999</v>
      </c>
      <c r="AW33" s="441">
        <v>3036.5539999999996</v>
      </c>
      <c r="AX33" s="442">
        <f t="shared" si="16"/>
        <v>69539.873000000007</v>
      </c>
      <c r="AY33" s="443">
        <f t="shared" si="17"/>
        <v>70182.618999999992</v>
      </c>
      <c r="AZ33" s="444">
        <v>23899.528000000002</v>
      </c>
      <c r="BA33" s="444">
        <v>33815.811999999998</v>
      </c>
      <c r="BB33" s="444">
        <v>44152.132000000005</v>
      </c>
      <c r="BC33" s="444">
        <v>30798.309000000001</v>
      </c>
      <c r="BD33" s="444">
        <v>31.260999999999996</v>
      </c>
      <c r="BE33" s="444">
        <v>2438.9059999999999</v>
      </c>
      <c r="BF33" s="444">
        <v>2.0659999999999998</v>
      </c>
      <c r="BG33" s="444">
        <v>10.411999999999999</v>
      </c>
      <c r="BH33" s="444">
        <v>1454.886</v>
      </c>
      <c r="BI33" s="445">
        <v>3119.18</v>
      </c>
      <c r="BJ33" s="442">
        <f t="shared" si="44"/>
        <v>53425.442999999999</v>
      </c>
      <c r="BK33" s="443">
        <f t="shared" si="45"/>
        <v>65287.735999999997</v>
      </c>
      <c r="BL33" s="446">
        <v>26071.289999999997</v>
      </c>
      <c r="BM33" s="446">
        <v>40569.192999999999</v>
      </c>
      <c r="BN33" s="446">
        <v>27285.969999999998</v>
      </c>
      <c r="BO33" s="446">
        <v>21318.798999999999</v>
      </c>
      <c r="BP33" s="446">
        <v>32.014000000000003</v>
      </c>
      <c r="BQ33" s="446">
        <v>3275.3969999999995</v>
      </c>
      <c r="BR33" s="446">
        <v>36.169000000000004</v>
      </c>
      <c r="BS33" s="446">
        <v>120.79900000000001</v>
      </c>
      <c r="BT33" s="455"/>
      <c r="BU33" s="447">
        <v>3.548</v>
      </c>
      <c r="BV33" s="442">
        <f t="shared" si="19"/>
        <v>34203.250104999999</v>
      </c>
      <c r="BW33" s="443">
        <f t="shared" si="20"/>
        <v>52453.648000000001</v>
      </c>
      <c r="BX33" s="443">
        <v>15598.193232</v>
      </c>
      <c r="BY33" s="443">
        <v>33031.620000000003</v>
      </c>
      <c r="BZ33" s="443">
        <v>18597.500434999998</v>
      </c>
      <c r="CA33" s="443">
        <v>18892.812999999998</v>
      </c>
      <c r="CB33" s="443">
        <v>4.2504380000000008</v>
      </c>
      <c r="CC33" s="443">
        <v>502.16999999999996</v>
      </c>
      <c r="CD33" s="443">
        <v>3.306</v>
      </c>
      <c r="CE33" s="443">
        <v>22.756999999999998</v>
      </c>
      <c r="CF33" s="455"/>
      <c r="CG33" s="448">
        <v>4.2880000000000003</v>
      </c>
      <c r="CH33" s="449">
        <f t="shared" si="21"/>
        <v>27955</v>
      </c>
      <c r="CI33" s="450">
        <f t="shared" si="22"/>
        <v>45130</v>
      </c>
      <c r="CJ33" s="451">
        <v>13012</v>
      </c>
      <c r="CK33" s="451">
        <v>26461</v>
      </c>
      <c r="CL33" s="451">
        <v>14884</v>
      </c>
      <c r="CM33" s="451">
        <v>18358</v>
      </c>
      <c r="CN33" s="451">
        <v>1</v>
      </c>
      <c r="CO33" s="451">
        <v>302</v>
      </c>
      <c r="CP33" s="451">
        <v>58</v>
      </c>
      <c r="CQ33" s="452">
        <v>9</v>
      </c>
      <c r="CR33" s="449">
        <f t="shared" si="23"/>
        <v>64413.548906000011</v>
      </c>
      <c r="CS33" s="450">
        <f t="shared" si="24"/>
        <v>54385.140000000007</v>
      </c>
      <c r="CT33" s="443">
        <v>6496.6973059999991</v>
      </c>
      <c r="CU33" s="443">
        <v>13654.441999999999</v>
      </c>
      <c r="CV33" s="443">
        <v>57837.623000000007</v>
      </c>
      <c r="CW33" s="443">
        <v>40138.737000000001</v>
      </c>
      <c r="CX33" s="443">
        <v>9.6442999999999994</v>
      </c>
      <c r="CY33" s="443">
        <v>477.74099999999999</v>
      </c>
      <c r="CZ33" s="443">
        <v>69.584299999999999</v>
      </c>
      <c r="DA33" s="448">
        <v>114.22</v>
      </c>
      <c r="DB33" s="449">
        <f t="shared" si="25"/>
        <v>19864.738054999998</v>
      </c>
      <c r="DC33" s="450">
        <f t="shared" si="26"/>
        <v>25493.762999999999</v>
      </c>
      <c r="DD33" s="443">
        <v>8926.5975249999992</v>
      </c>
      <c r="DE33" s="443">
        <v>16743.251</v>
      </c>
      <c r="DF33" s="443">
        <v>10517.956</v>
      </c>
      <c r="DG33" s="443">
        <v>8198.7129999999997</v>
      </c>
      <c r="DH33" s="443">
        <v>0.13625000000000001</v>
      </c>
      <c r="DI33" s="443">
        <v>4.8879999999999999</v>
      </c>
      <c r="DJ33" s="443">
        <v>420.04827999999998</v>
      </c>
      <c r="DK33" s="448">
        <v>546.91099999999994</v>
      </c>
      <c r="DL33" s="449">
        <f t="shared" si="27"/>
        <v>86694.686189999993</v>
      </c>
      <c r="DM33" s="450">
        <f t="shared" si="28"/>
        <v>38538.167000000001</v>
      </c>
      <c r="DN33" s="443">
        <v>8157.4219400000011</v>
      </c>
      <c r="DO33" s="443">
        <v>12700.57</v>
      </c>
      <c r="DP33" s="443">
        <v>78534.01384</v>
      </c>
      <c r="DQ33" s="443">
        <v>25655.025000000005</v>
      </c>
      <c r="DR33" s="443">
        <v>3.25041</v>
      </c>
      <c r="DS33" s="443">
        <v>164.738</v>
      </c>
      <c r="DT33" s="443">
        <v>0</v>
      </c>
      <c r="DU33" s="448">
        <v>17.834</v>
      </c>
      <c r="DV33" s="449">
        <f t="shared" si="29"/>
        <v>16808.837</v>
      </c>
      <c r="DW33" s="450">
        <f t="shared" si="30"/>
        <v>24094.977999999999</v>
      </c>
      <c r="DX33" s="450">
        <v>5946.4520000000002</v>
      </c>
      <c r="DY33" s="450">
        <v>13830.673000000001</v>
      </c>
      <c r="DZ33" s="450">
        <v>10861.638000000001</v>
      </c>
      <c r="EA33" s="450">
        <v>9760.3610000000008</v>
      </c>
      <c r="EB33" s="450">
        <v>0.747</v>
      </c>
      <c r="EC33" s="450">
        <v>135.99599999999998</v>
      </c>
      <c r="ED33" s="450"/>
      <c r="EE33" s="453">
        <v>367.94800000000004</v>
      </c>
      <c r="EF33" s="439">
        <f t="shared" si="31"/>
        <v>784168.26525599998</v>
      </c>
      <c r="EG33" s="440">
        <f t="shared" si="32"/>
        <v>655329.64399999997</v>
      </c>
      <c r="EH33" s="440">
        <f t="shared" si="33"/>
        <v>230090.28700299995</v>
      </c>
      <c r="EI33" s="440">
        <f t="shared" si="34"/>
        <v>317511.56999999995</v>
      </c>
      <c r="EJ33" s="440">
        <f t="shared" si="35"/>
        <v>547822.10527499998</v>
      </c>
      <c r="EK33" s="440">
        <f t="shared" si="36"/>
        <v>308403.83100000001</v>
      </c>
      <c r="EL33" s="440">
        <f t="shared" si="37"/>
        <v>140.92239800000002</v>
      </c>
      <c r="EM33" s="440">
        <f t="shared" si="38"/>
        <v>12265.707999999999</v>
      </c>
      <c r="EN33" s="440">
        <f t="shared" si="39"/>
        <v>536.29499999999996</v>
      </c>
      <c r="EO33" s="440">
        <f t="shared" si="40"/>
        <v>846.58199999999999</v>
      </c>
      <c r="EP33" s="440">
        <f t="shared" si="41"/>
        <v>5578.6555799999996</v>
      </c>
      <c r="EQ33" s="441">
        <f t="shared" si="42"/>
        <v>16301.953000000001</v>
      </c>
    </row>
    <row r="34" spans="1:172" x14ac:dyDescent="0.2">
      <c r="A34" s="431" t="s">
        <v>80</v>
      </c>
      <c r="B34" s="432">
        <f t="shared" si="8"/>
        <v>33490.522999999994</v>
      </c>
      <c r="C34" s="433">
        <f t="shared" si="9"/>
        <v>77558.609000000011</v>
      </c>
      <c r="D34" s="434">
        <v>22416.629999999994</v>
      </c>
      <c r="E34" s="434">
        <v>67639.090000000011</v>
      </c>
      <c r="F34" s="434">
        <v>7009.5600000000013</v>
      </c>
      <c r="G34" s="434">
        <v>5023.8580000000002</v>
      </c>
      <c r="H34" s="434">
        <v>9.1080000000000005</v>
      </c>
      <c r="I34" s="434">
        <v>466.99299999999999</v>
      </c>
      <c r="J34" s="434">
        <v>1194.095</v>
      </c>
      <c r="K34" s="434">
        <v>993.69799999999998</v>
      </c>
      <c r="L34" s="434">
        <v>2861.13</v>
      </c>
      <c r="M34" s="435">
        <v>3434.9700000000007</v>
      </c>
      <c r="N34" s="436">
        <f t="shared" si="10"/>
        <v>26719.257000000001</v>
      </c>
      <c r="O34" s="437">
        <f t="shared" si="11"/>
        <v>79024.10500000001</v>
      </c>
      <c r="P34" s="438">
        <v>22205.553</v>
      </c>
      <c r="Q34" s="438">
        <v>73174.76400000001</v>
      </c>
      <c r="R34" s="438">
        <v>2533.2779999999998</v>
      </c>
      <c r="S34" s="438">
        <v>2031.2420000000002</v>
      </c>
      <c r="T34" s="438">
        <v>6.0940000000000003</v>
      </c>
      <c r="U34" s="438">
        <v>576.66100000000006</v>
      </c>
      <c r="V34" s="438">
        <v>1364.307</v>
      </c>
      <c r="W34" s="438">
        <v>1057.537</v>
      </c>
      <c r="X34" s="438">
        <v>610.02499999999998</v>
      </c>
      <c r="Y34" s="438">
        <v>2183.9010000000003</v>
      </c>
      <c r="Z34" s="436">
        <f t="shared" si="12"/>
        <v>28626.596999999994</v>
      </c>
      <c r="AA34" s="437">
        <f t="shared" si="13"/>
        <v>95519.742000000042</v>
      </c>
      <c r="AB34" s="438">
        <v>22949.667999999994</v>
      </c>
      <c r="AC34" s="438">
        <v>86580.940000000031</v>
      </c>
      <c r="AD34" s="438">
        <v>3056.998</v>
      </c>
      <c r="AE34" s="438">
        <v>3345.05</v>
      </c>
      <c r="AF34" s="438">
        <v>6.6260000000000021</v>
      </c>
      <c r="AG34" s="438">
        <v>532.06499999999994</v>
      </c>
      <c r="AH34" s="438">
        <v>616.4670000000001</v>
      </c>
      <c r="AI34" s="438">
        <v>476.35199999999998</v>
      </c>
      <c r="AJ34" s="438">
        <v>1996.8379999999993</v>
      </c>
      <c r="AK34" s="438">
        <v>4585.335</v>
      </c>
      <c r="AL34" s="439">
        <f t="shared" si="14"/>
        <v>24755.536999999997</v>
      </c>
      <c r="AM34" s="440">
        <f t="shared" si="15"/>
        <v>105274.31399999998</v>
      </c>
      <c r="AN34" s="440">
        <v>17383.482999999997</v>
      </c>
      <c r="AO34" s="440">
        <v>96582.601999999999</v>
      </c>
      <c r="AP34" s="440">
        <v>3809.9050000000002</v>
      </c>
      <c r="AQ34" s="440">
        <v>1965.4</v>
      </c>
      <c r="AR34" s="440">
        <v>16.548000000000002</v>
      </c>
      <c r="AS34" s="440">
        <v>1986.825</v>
      </c>
      <c r="AT34" s="440">
        <v>2508.0239999999999</v>
      </c>
      <c r="AU34" s="440">
        <v>1559.173</v>
      </c>
      <c r="AV34" s="440">
        <v>1037.577</v>
      </c>
      <c r="AW34" s="441">
        <v>3180.3139999999999</v>
      </c>
      <c r="AX34" s="442">
        <f t="shared" si="16"/>
        <v>22704.397000000001</v>
      </c>
      <c r="AY34" s="443">
        <f t="shared" si="17"/>
        <v>116989.73700000011</v>
      </c>
      <c r="AZ34" s="444">
        <v>14248.021999999999</v>
      </c>
      <c r="BA34" s="444">
        <v>102281.29300000009</v>
      </c>
      <c r="BB34" s="444">
        <v>4511.3730000000005</v>
      </c>
      <c r="BC34" s="444">
        <v>7224.0400000000009</v>
      </c>
      <c r="BD34" s="444">
        <v>14.418000000000001</v>
      </c>
      <c r="BE34" s="444">
        <v>3008.7060000000001</v>
      </c>
      <c r="BF34" s="444">
        <v>3270.7629999999999</v>
      </c>
      <c r="BG34" s="444">
        <v>2080.009</v>
      </c>
      <c r="BH34" s="444">
        <v>659.82100000000003</v>
      </c>
      <c r="BI34" s="445">
        <v>2395.6889999999999</v>
      </c>
      <c r="BJ34" s="442">
        <f t="shared" si="44"/>
        <v>24268.311000000005</v>
      </c>
      <c r="BK34" s="443">
        <f t="shared" si="45"/>
        <v>106382.46599999999</v>
      </c>
      <c r="BL34" s="446">
        <v>12978.55700000001</v>
      </c>
      <c r="BM34" s="446">
        <v>98084.166999999987</v>
      </c>
      <c r="BN34" s="446">
        <v>10237.510999999999</v>
      </c>
      <c r="BO34" s="446">
        <v>6601.4390000000003</v>
      </c>
      <c r="BP34" s="446">
        <v>8.3839999999999986</v>
      </c>
      <c r="BQ34" s="446">
        <v>985.64099999999996</v>
      </c>
      <c r="BR34" s="446">
        <v>1043.8589999999999</v>
      </c>
      <c r="BS34" s="446">
        <v>709.86700000000008</v>
      </c>
      <c r="BT34" s="455"/>
      <c r="BU34" s="447">
        <v>1.3519999999999999</v>
      </c>
      <c r="BV34" s="442">
        <f t="shared" si="19"/>
        <v>26494.112125</v>
      </c>
      <c r="BW34" s="443">
        <f t="shared" si="20"/>
        <v>78306.733999999982</v>
      </c>
      <c r="BX34" s="443">
        <v>18419.523054000001</v>
      </c>
      <c r="BY34" s="443">
        <v>71335.481</v>
      </c>
      <c r="BZ34" s="443">
        <v>6532.1217829999996</v>
      </c>
      <c r="CA34" s="443">
        <v>4440.9040000000005</v>
      </c>
      <c r="CB34" s="443">
        <v>8.5323770000000003</v>
      </c>
      <c r="CC34" s="443">
        <v>1354.2570000000001</v>
      </c>
      <c r="CD34" s="443">
        <v>1533.9349110000001</v>
      </c>
      <c r="CE34" s="443">
        <v>1174.6769999999999</v>
      </c>
      <c r="CF34" s="455"/>
      <c r="CG34" s="448">
        <v>1.415</v>
      </c>
      <c r="CH34" s="449">
        <f t="shared" si="21"/>
        <v>19613</v>
      </c>
      <c r="CI34" s="450">
        <f t="shared" si="22"/>
        <v>78533</v>
      </c>
      <c r="CJ34" s="451">
        <v>12271</v>
      </c>
      <c r="CK34" s="451">
        <v>67400</v>
      </c>
      <c r="CL34" s="451">
        <v>5626</v>
      </c>
      <c r="CM34" s="451">
        <v>4330</v>
      </c>
      <c r="CN34" s="451">
        <v>14</v>
      </c>
      <c r="CO34" s="451">
        <v>5405</v>
      </c>
      <c r="CP34" s="451">
        <v>1702</v>
      </c>
      <c r="CQ34" s="452">
        <v>1398</v>
      </c>
      <c r="CR34" s="449">
        <f t="shared" si="23"/>
        <v>18088.992809000003</v>
      </c>
      <c r="CS34" s="450">
        <f t="shared" si="24"/>
        <v>54708.234000000004</v>
      </c>
      <c r="CT34" s="443">
        <v>14256.884880000001</v>
      </c>
      <c r="CU34" s="443">
        <v>51128.483999999997</v>
      </c>
      <c r="CV34" s="443">
        <v>2929.4720000000002</v>
      </c>
      <c r="CW34" s="443">
        <v>2139.8720000000003</v>
      </c>
      <c r="CX34" s="443">
        <v>6.3156460000000001</v>
      </c>
      <c r="CY34" s="443">
        <v>665.57799999999997</v>
      </c>
      <c r="CZ34" s="443">
        <v>896.32028300000002</v>
      </c>
      <c r="DA34" s="448">
        <v>774.3</v>
      </c>
      <c r="DB34" s="449">
        <f t="shared" si="25"/>
        <v>25205.341198000002</v>
      </c>
      <c r="DC34" s="450">
        <f t="shared" si="26"/>
        <v>43648.484000000004</v>
      </c>
      <c r="DD34" s="443">
        <v>16216.782533000001</v>
      </c>
      <c r="DE34" s="443">
        <v>36385.921000000002</v>
      </c>
      <c r="DF34" s="443">
        <v>8576.2011000000002</v>
      </c>
      <c r="DG34" s="443">
        <v>6152.7820000000002</v>
      </c>
      <c r="DH34" s="443">
        <v>7.7957250000000009</v>
      </c>
      <c r="DI34" s="443">
        <v>677.5150000000001</v>
      </c>
      <c r="DJ34" s="443">
        <v>404.56184000000002</v>
      </c>
      <c r="DK34" s="448">
        <v>432.26600000000008</v>
      </c>
      <c r="DL34" s="449">
        <f t="shared" si="27"/>
        <v>17116.407067</v>
      </c>
      <c r="DM34" s="450">
        <f t="shared" si="28"/>
        <v>92102.186000000002</v>
      </c>
      <c r="DN34" s="443">
        <v>14187.545849999999</v>
      </c>
      <c r="DO34" s="443">
        <v>88028.90800000001</v>
      </c>
      <c r="DP34" s="443">
        <v>2357.3709999999996</v>
      </c>
      <c r="DQ34" s="443">
        <v>1705.3340000000001</v>
      </c>
      <c r="DR34" s="443">
        <v>8.3193469999999987</v>
      </c>
      <c r="DS34" s="443">
        <v>1764.2939999999999</v>
      </c>
      <c r="DT34" s="443">
        <v>563.17087000000004</v>
      </c>
      <c r="DU34" s="448">
        <v>603.64999999999986</v>
      </c>
      <c r="DV34" s="449">
        <f t="shared" si="29"/>
        <v>30848.716999999993</v>
      </c>
      <c r="DW34" s="450">
        <f t="shared" si="30"/>
        <v>172172.08099999995</v>
      </c>
      <c r="DX34" s="450">
        <v>19092.934999999994</v>
      </c>
      <c r="DY34" s="450">
        <v>161172.73499999999</v>
      </c>
      <c r="DZ34" s="450">
        <v>11745.351000000001</v>
      </c>
      <c r="EA34" s="450">
        <v>7777.9549999999999</v>
      </c>
      <c r="EB34" s="450">
        <v>10.430999999999999</v>
      </c>
      <c r="EC34" s="450">
        <v>1664.2810000000002</v>
      </c>
      <c r="ED34" s="450"/>
      <c r="EE34" s="453">
        <v>1557.11</v>
      </c>
      <c r="EF34" s="439">
        <f t="shared" si="31"/>
        <v>297931.19219900004</v>
      </c>
      <c r="EG34" s="440">
        <f t="shared" si="32"/>
        <v>1100219.6920000003</v>
      </c>
      <c r="EH34" s="440">
        <f t="shared" si="33"/>
        <v>206626.584317</v>
      </c>
      <c r="EI34" s="440">
        <f t="shared" si="34"/>
        <v>999794.38500000013</v>
      </c>
      <c r="EJ34" s="440">
        <f t="shared" si="35"/>
        <v>68925.141883000004</v>
      </c>
      <c r="EK34" s="440">
        <f t="shared" si="36"/>
        <v>52737.876000000011</v>
      </c>
      <c r="EL34" s="440">
        <f t="shared" si="37"/>
        <v>116.572095</v>
      </c>
      <c r="EM34" s="440">
        <f t="shared" si="38"/>
        <v>19087.815999999999</v>
      </c>
      <c r="EN34" s="440">
        <f t="shared" si="39"/>
        <v>11531.449911</v>
      </c>
      <c r="EO34" s="440">
        <f t="shared" si="40"/>
        <v>8051.3130000000001</v>
      </c>
      <c r="EP34" s="440">
        <f t="shared" si="41"/>
        <v>10731.443993000001</v>
      </c>
      <c r="EQ34" s="441">
        <f t="shared" si="42"/>
        <v>20548.302000000003</v>
      </c>
    </row>
    <row r="35" spans="1:172" x14ac:dyDescent="0.2">
      <c r="A35" s="431" t="s">
        <v>117</v>
      </c>
      <c r="B35" s="432">
        <f t="shared" si="8"/>
        <v>52137.920000000006</v>
      </c>
      <c r="C35" s="433">
        <f t="shared" si="9"/>
        <v>34962.350999999995</v>
      </c>
      <c r="D35" s="434">
        <v>15646.707000000002</v>
      </c>
      <c r="E35" s="434">
        <v>21256.07</v>
      </c>
      <c r="F35" s="434">
        <v>35363.544999999998</v>
      </c>
      <c r="G35" s="434">
        <v>11199.551000000001</v>
      </c>
      <c r="H35" s="434">
        <v>0.27900000000000003</v>
      </c>
      <c r="I35" s="434">
        <v>101.17400000000001</v>
      </c>
      <c r="J35" s="434">
        <v>1.002</v>
      </c>
      <c r="K35" s="434">
        <v>15.800999999999998</v>
      </c>
      <c r="L35" s="434">
        <v>1126.3869999999999</v>
      </c>
      <c r="M35" s="435">
        <v>2389.7550000000001</v>
      </c>
      <c r="N35" s="436">
        <f t="shared" si="10"/>
        <v>2489.357</v>
      </c>
      <c r="O35" s="437">
        <f t="shared" si="11"/>
        <v>19970.307000000001</v>
      </c>
      <c r="P35" s="438">
        <v>838.25</v>
      </c>
      <c r="Q35" s="438">
        <v>17823.692000000003</v>
      </c>
      <c r="R35" s="438">
        <v>1312.6599999999999</v>
      </c>
      <c r="S35" s="438">
        <v>1090.3500000000001</v>
      </c>
      <c r="T35" s="438">
        <v>0.82299999999999995</v>
      </c>
      <c r="U35" s="438">
        <v>161.41400000000002</v>
      </c>
      <c r="V35" s="438">
        <v>0</v>
      </c>
      <c r="W35" s="438">
        <v>0</v>
      </c>
      <c r="X35" s="438">
        <v>337.62400000000002</v>
      </c>
      <c r="Y35" s="438">
        <v>894.851</v>
      </c>
      <c r="Z35" s="436">
        <f t="shared" si="12"/>
        <v>923.58699999999988</v>
      </c>
      <c r="AA35" s="437">
        <f t="shared" si="13"/>
        <v>19919.256000000012</v>
      </c>
      <c r="AB35" s="438">
        <v>791.20899999999983</v>
      </c>
      <c r="AC35" s="438">
        <v>19160.188000000009</v>
      </c>
      <c r="AD35" s="438">
        <v>68.960999999999999</v>
      </c>
      <c r="AE35" s="438">
        <v>411.70099999999996</v>
      </c>
      <c r="AF35" s="438">
        <v>0.68499999999999994</v>
      </c>
      <c r="AG35" s="438">
        <v>223.74799999999999</v>
      </c>
      <c r="AH35" s="438">
        <v>5.9170000000000007</v>
      </c>
      <c r="AI35" s="438">
        <v>44.290999999999997</v>
      </c>
      <c r="AJ35" s="438">
        <v>56.815000000000005</v>
      </c>
      <c r="AK35" s="438">
        <v>79.328000000000017</v>
      </c>
      <c r="AL35" s="439">
        <f t="shared" si="14"/>
        <v>2899.5720000000001</v>
      </c>
      <c r="AM35" s="440">
        <f t="shared" si="15"/>
        <v>17795.573</v>
      </c>
      <c r="AN35" s="440">
        <v>701.13</v>
      </c>
      <c r="AO35" s="440">
        <v>12899.575000000001</v>
      </c>
      <c r="AP35" s="440">
        <v>1949.7919999999999</v>
      </c>
      <c r="AQ35" s="440">
        <v>2263.085</v>
      </c>
      <c r="AR35" s="440">
        <v>1.895</v>
      </c>
      <c r="AS35" s="440">
        <v>155.70599999999999</v>
      </c>
      <c r="AT35" s="454">
        <v>0</v>
      </c>
      <c r="AU35" s="454">
        <v>0</v>
      </c>
      <c r="AV35" s="440">
        <v>246.75499999999997</v>
      </c>
      <c r="AW35" s="441">
        <v>2477.2069999999999</v>
      </c>
      <c r="AX35" s="442">
        <f t="shared" si="16"/>
        <v>3548.0860000000007</v>
      </c>
      <c r="AY35" s="443">
        <f t="shared" si="17"/>
        <v>16728.823</v>
      </c>
      <c r="AZ35" s="444">
        <v>588.42200000000003</v>
      </c>
      <c r="BA35" s="444">
        <v>12758.007</v>
      </c>
      <c r="BB35" s="444">
        <v>1942.5040000000001</v>
      </c>
      <c r="BC35" s="444">
        <v>2159.3500000000004</v>
      </c>
      <c r="BD35" s="444">
        <v>0.26400000000000001</v>
      </c>
      <c r="BE35" s="444">
        <v>201.78800000000001</v>
      </c>
      <c r="BF35" s="454">
        <v>4.6929999999999996</v>
      </c>
      <c r="BG35" s="454">
        <v>23.277000000000001</v>
      </c>
      <c r="BH35" s="444">
        <v>1012.203</v>
      </c>
      <c r="BI35" s="445">
        <v>1586.4009999999998</v>
      </c>
      <c r="BJ35" s="442">
        <f t="shared" si="44"/>
        <v>12256.144999999999</v>
      </c>
      <c r="BK35" s="443">
        <f t="shared" si="45"/>
        <v>19030.537</v>
      </c>
      <c r="BL35" s="446">
        <v>4699.0139999999992</v>
      </c>
      <c r="BM35" s="446">
        <v>18153.135000000002</v>
      </c>
      <c r="BN35" s="446">
        <v>7551.8869999999997</v>
      </c>
      <c r="BO35" s="446">
        <v>778.97299999999996</v>
      </c>
      <c r="BP35" s="446">
        <v>5.2439999999999998</v>
      </c>
      <c r="BQ35" s="446">
        <v>97.736000000000004</v>
      </c>
      <c r="BR35" s="455"/>
      <c r="BS35" s="446"/>
      <c r="BT35" s="446"/>
      <c r="BU35" s="447">
        <v>0.69300000000000006</v>
      </c>
      <c r="BV35" s="442">
        <f t="shared" si="19"/>
        <v>24883.587169000002</v>
      </c>
      <c r="BW35" s="443">
        <f t="shared" si="20"/>
        <v>21617.343000000001</v>
      </c>
      <c r="BX35" s="443">
        <v>5015.9822349999995</v>
      </c>
      <c r="BY35" s="443">
        <v>20210.759000000002</v>
      </c>
      <c r="BZ35" s="443">
        <v>19867.090840000001</v>
      </c>
      <c r="CA35" s="443">
        <v>1304.4459999999999</v>
      </c>
      <c r="CB35" s="443">
        <v>0.51283400000000001</v>
      </c>
      <c r="CC35" s="443">
        <v>86.158000000000001</v>
      </c>
      <c r="CD35" s="455"/>
      <c r="CE35" s="443">
        <v>15.73</v>
      </c>
      <c r="CF35" s="443">
        <v>1.2600000000000001E-3</v>
      </c>
      <c r="CG35" s="448">
        <v>0.25</v>
      </c>
      <c r="CH35" s="449">
        <f t="shared" si="21"/>
        <v>14714</v>
      </c>
      <c r="CI35" s="450">
        <f t="shared" si="22"/>
        <v>20579</v>
      </c>
      <c r="CJ35" s="451">
        <v>2784</v>
      </c>
      <c r="CK35" s="451">
        <v>19009</v>
      </c>
      <c r="CL35" s="451">
        <v>11930</v>
      </c>
      <c r="CM35" s="451">
        <v>1328</v>
      </c>
      <c r="CN35" s="451"/>
      <c r="CO35" s="451">
        <v>239</v>
      </c>
      <c r="CP35" s="451"/>
      <c r="CQ35" s="452">
        <v>3</v>
      </c>
      <c r="CR35" s="449">
        <f t="shared" si="23"/>
        <v>8147.3747830000011</v>
      </c>
      <c r="CS35" s="450">
        <f t="shared" si="24"/>
        <v>18689.709000000003</v>
      </c>
      <c r="CT35" s="443">
        <v>8105.7771160000011</v>
      </c>
      <c r="CU35" s="443">
        <v>17685.908000000003</v>
      </c>
      <c r="CV35" s="443">
        <v>25</v>
      </c>
      <c r="CW35" s="443">
        <v>15</v>
      </c>
      <c r="CX35" s="443">
        <v>1.1124669999999999</v>
      </c>
      <c r="CY35" s="443">
        <v>515.28</v>
      </c>
      <c r="CZ35" s="443">
        <v>15.485199999999999</v>
      </c>
      <c r="DA35" s="448">
        <v>473.52100000000002</v>
      </c>
      <c r="DB35" s="449">
        <f t="shared" si="25"/>
        <v>1925.6532359999999</v>
      </c>
      <c r="DC35" s="450">
        <f t="shared" si="26"/>
        <v>21447.226999999999</v>
      </c>
      <c r="DD35" s="443">
        <v>1900.7650269999999</v>
      </c>
      <c r="DE35" s="443">
        <v>20861.292999999998</v>
      </c>
      <c r="DF35" s="443">
        <v>21.413999999999998</v>
      </c>
      <c r="DG35" s="443">
        <v>51.076999999999998</v>
      </c>
      <c r="DH35" s="443">
        <v>3.439209</v>
      </c>
      <c r="DI35" s="443">
        <v>534.21600000000001</v>
      </c>
      <c r="DJ35" s="443">
        <v>3.5000000000000003E-2</v>
      </c>
      <c r="DK35" s="448">
        <v>0.64100000000000001</v>
      </c>
      <c r="DL35" s="449">
        <f t="shared" si="27"/>
        <v>434.92367000000002</v>
      </c>
      <c r="DM35" s="450">
        <f t="shared" si="28"/>
        <v>12375.475</v>
      </c>
      <c r="DN35" s="443">
        <v>342.07844999999998</v>
      </c>
      <c r="DO35" s="443">
        <v>12119.168</v>
      </c>
      <c r="DP35" s="443">
        <v>72.621210000000005</v>
      </c>
      <c r="DQ35" s="443">
        <v>47.93</v>
      </c>
      <c r="DR35" s="443">
        <v>1.49451</v>
      </c>
      <c r="DS35" s="443">
        <v>206.09200000000001</v>
      </c>
      <c r="DT35" s="443">
        <v>18.729500000000002</v>
      </c>
      <c r="DU35" s="448">
        <v>2.2850000000000001</v>
      </c>
      <c r="DV35" s="449">
        <f t="shared" si="29"/>
        <v>170.97800000000001</v>
      </c>
      <c r="DW35" s="450">
        <f t="shared" si="30"/>
        <v>4323.4339999999993</v>
      </c>
      <c r="DX35" s="450">
        <v>164.78900000000002</v>
      </c>
      <c r="DY35" s="450">
        <v>3095.915</v>
      </c>
      <c r="DZ35" s="450">
        <v>0</v>
      </c>
      <c r="EA35" s="450">
        <v>0</v>
      </c>
      <c r="EB35" s="450">
        <v>6.1890000000000001</v>
      </c>
      <c r="EC35" s="450">
        <v>1193.731</v>
      </c>
      <c r="ED35" s="450"/>
      <c r="EE35" s="453">
        <v>33.787999999999997</v>
      </c>
      <c r="EF35" s="439">
        <f t="shared" si="31"/>
        <v>124531.183858</v>
      </c>
      <c r="EG35" s="440">
        <f t="shared" si="32"/>
        <v>227439.03500000006</v>
      </c>
      <c r="EH35" s="440">
        <f t="shared" si="33"/>
        <v>41578.123828000011</v>
      </c>
      <c r="EI35" s="440">
        <f t="shared" si="34"/>
        <v>195032.71000000005</v>
      </c>
      <c r="EJ35" s="440">
        <f t="shared" si="35"/>
        <v>80105.475049999994</v>
      </c>
      <c r="EK35" s="440">
        <f t="shared" si="36"/>
        <v>20649.463000000003</v>
      </c>
      <c r="EL35" s="440">
        <f t="shared" si="37"/>
        <v>21.938019999999998</v>
      </c>
      <c r="EM35" s="440">
        <f t="shared" si="38"/>
        <v>3716.0430000000006</v>
      </c>
      <c r="EN35" s="440">
        <f t="shared" si="39"/>
        <v>11.612</v>
      </c>
      <c r="EO35" s="440">
        <f t="shared" si="40"/>
        <v>99.099000000000004</v>
      </c>
      <c r="EP35" s="440">
        <f t="shared" si="41"/>
        <v>2814.03496</v>
      </c>
      <c r="EQ35" s="441">
        <f t="shared" si="42"/>
        <v>7941.7199999999993</v>
      </c>
    </row>
    <row r="36" spans="1:172" x14ac:dyDescent="0.2">
      <c r="A36" s="431" t="s">
        <v>118</v>
      </c>
      <c r="B36" s="432">
        <f t="shared" si="8"/>
        <v>1683692.6229999994</v>
      </c>
      <c r="C36" s="433">
        <f t="shared" si="9"/>
        <v>3255607.8179999995</v>
      </c>
      <c r="D36" s="434">
        <v>638416.598</v>
      </c>
      <c r="E36" s="434">
        <v>2815309.3499999996</v>
      </c>
      <c r="F36" s="434">
        <v>914903.22099999944</v>
      </c>
      <c r="G36" s="434">
        <v>0</v>
      </c>
      <c r="H36" s="434">
        <v>1386.4319999999998</v>
      </c>
      <c r="I36" s="434">
        <v>125745.09000000001</v>
      </c>
      <c r="J36" s="434">
        <v>47899.070999999996</v>
      </c>
      <c r="K36" s="434">
        <v>40310.574000000001</v>
      </c>
      <c r="L36" s="434">
        <v>81087.301000000021</v>
      </c>
      <c r="M36" s="435">
        <v>274242.80399999995</v>
      </c>
      <c r="N36" s="436">
        <f t="shared" si="10"/>
        <v>1863384.2709999997</v>
      </c>
      <c r="O36" s="437">
        <f t="shared" si="11"/>
        <v>3974041.4640000006</v>
      </c>
      <c r="P36" s="438">
        <v>611575.25699999998</v>
      </c>
      <c r="Q36" s="438">
        <v>2794264.7230000002</v>
      </c>
      <c r="R36" s="438">
        <v>1103616.1829999997</v>
      </c>
      <c r="S36" s="438">
        <v>756821.65700000001</v>
      </c>
      <c r="T36" s="438">
        <v>849.03600000000017</v>
      </c>
      <c r="U36" s="438">
        <v>124797.88700000002</v>
      </c>
      <c r="V36" s="438">
        <v>47213.145999999993</v>
      </c>
      <c r="W36" s="438">
        <v>41265.686999999998</v>
      </c>
      <c r="X36" s="438">
        <v>100130.649</v>
      </c>
      <c r="Y36" s="438">
        <v>256891.51</v>
      </c>
      <c r="Z36" s="436">
        <f t="shared" si="12"/>
        <v>1713795.0409999976</v>
      </c>
      <c r="AA36" s="437">
        <f t="shared" si="13"/>
        <v>3734570.3640000005</v>
      </c>
      <c r="AB36" s="438">
        <v>671642.01599999797</v>
      </c>
      <c r="AC36" s="438">
        <v>2650001.7070000013</v>
      </c>
      <c r="AD36" s="438">
        <v>942074.16499999957</v>
      </c>
      <c r="AE36" s="438">
        <v>714763.08799999952</v>
      </c>
      <c r="AF36" s="438">
        <v>918.51199999999972</v>
      </c>
      <c r="AG36" s="438">
        <v>110573.29599999999</v>
      </c>
      <c r="AH36" s="438">
        <v>37211.165000000015</v>
      </c>
      <c r="AI36" s="438">
        <v>33207.773999999998</v>
      </c>
      <c r="AJ36" s="438">
        <v>61949.183000000019</v>
      </c>
      <c r="AK36" s="438">
        <v>226024.49899999952</v>
      </c>
      <c r="AL36" s="439">
        <f t="shared" si="14"/>
        <v>1535837.6010000003</v>
      </c>
      <c r="AM36" s="440">
        <f t="shared" si="15"/>
        <v>3122251.5860000001</v>
      </c>
      <c r="AN36" s="440">
        <v>545830.26699999999</v>
      </c>
      <c r="AO36" s="440">
        <v>2211663.5819999999</v>
      </c>
      <c r="AP36" s="440">
        <v>889180.33000000007</v>
      </c>
      <c r="AQ36" s="440">
        <v>605156.04</v>
      </c>
      <c r="AR36" s="440">
        <v>864.71799999999996</v>
      </c>
      <c r="AS36" s="440">
        <v>99481.566000000006</v>
      </c>
      <c r="AT36" s="440">
        <v>18896.784</v>
      </c>
      <c r="AU36" s="440">
        <v>23300.605</v>
      </c>
      <c r="AV36" s="440">
        <v>81065.502000000008</v>
      </c>
      <c r="AW36" s="441">
        <v>182649.79300000001</v>
      </c>
      <c r="AX36" s="442">
        <f t="shared" si="16"/>
        <v>1473841.6339999991</v>
      </c>
      <c r="AY36" s="443">
        <f t="shared" si="17"/>
        <v>3079996.0019999989</v>
      </c>
      <c r="AZ36" s="444">
        <v>469489.63199999899</v>
      </c>
      <c r="BA36" s="444">
        <v>2099593.8029999989</v>
      </c>
      <c r="BB36" s="444">
        <v>929896.00499999989</v>
      </c>
      <c r="BC36" s="444">
        <v>695086.745</v>
      </c>
      <c r="BD36" s="444">
        <v>764.92899999999997</v>
      </c>
      <c r="BE36" s="444">
        <v>98454.202000000092</v>
      </c>
      <c r="BF36" s="444">
        <v>19967.756999999998</v>
      </c>
      <c r="BG36" s="444">
        <v>25092.812000000002</v>
      </c>
      <c r="BH36" s="444">
        <v>53723.311000000103</v>
      </c>
      <c r="BI36" s="445">
        <v>161768.43999999997</v>
      </c>
      <c r="BJ36" s="442">
        <f t="shared" si="44"/>
        <v>1412151.9729999977</v>
      </c>
      <c r="BK36" s="443">
        <f t="shared" si="45"/>
        <v>2853950.0820000009</v>
      </c>
      <c r="BL36" s="446">
        <v>487723.96299999766</v>
      </c>
      <c r="BM36" s="446">
        <v>1924516.8050000013</v>
      </c>
      <c r="BN36" s="446">
        <v>897715.77999999991</v>
      </c>
      <c r="BO36" s="446">
        <v>773470.24299999967</v>
      </c>
      <c r="BP36" s="446">
        <v>1051.7249999999988</v>
      </c>
      <c r="BQ36" s="446">
        <v>112842.16300000002</v>
      </c>
      <c r="BR36" s="446">
        <v>25109.037000000015</v>
      </c>
      <c r="BS36" s="446">
        <v>31948.109999999982</v>
      </c>
      <c r="BT36" s="446">
        <v>551.46799999999996</v>
      </c>
      <c r="BU36" s="447">
        <v>11172.761</v>
      </c>
      <c r="BV36" s="442">
        <f t="shared" si="19"/>
        <v>1509804.043955999</v>
      </c>
      <c r="BW36" s="443">
        <f t="shared" si="20"/>
        <v>2709685.2340000048</v>
      </c>
      <c r="BX36" s="443">
        <v>538785.21645999909</v>
      </c>
      <c r="BY36" s="443">
        <v>1803654.7780000048</v>
      </c>
      <c r="BZ36" s="443">
        <v>954575.89773199987</v>
      </c>
      <c r="CA36" s="443">
        <v>784346.83400000003</v>
      </c>
      <c r="CB36" s="443">
        <v>916.75577399999906</v>
      </c>
      <c r="CC36" s="443">
        <v>94794.151999999987</v>
      </c>
      <c r="CD36" s="443">
        <v>15395.462628000001</v>
      </c>
      <c r="CE36" s="443">
        <v>26098.078000000001</v>
      </c>
      <c r="CF36" s="443">
        <v>130.71136199999998</v>
      </c>
      <c r="CG36" s="448">
        <v>791.39199999999994</v>
      </c>
      <c r="CH36" s="449">
        <f t="shared" si="21"/>
        <v>1418452</v>
      </c>
      <c r="CI36" s="450">
        <f t="shared" si="22"/>
        <v>2570601</v>
      </c>
      <c r="CJ36" s="451">
        <v>484359</v>
      </c>
      <c r="CK36" s="451">
        <v>1682676</v>
      </c>
      <c r="CL36" s="451">
        <v>921254</v>
      </c>
      <c r="CM36" s="451">
        <v>749780</v>
      </c>
      <c r="CN36" s="451">
        <v>1171</v>
      </c>
      <c r="CO36" s="451">
        <v>114714</v>
      </c>
      <c r="CP36" s="451">
        <v>11668</v>
      </c>
      <c r="CQ36" s="452">
        <v>23431</v>
      </c>
      <c r="CR36" s="449">
        <f t="shared" si="23"/>
        <v>1394060.5626759997</v>
      </c>
      <c r="CS36" s="450">
        <f t="shared" si="24"/>
        <v>2508779.7130000023</v>
      </c>
      <c r="CT36" s="443">
        <v>405759.923694</v>
      </c>
      <c r="CU36" s="443">
        <v>1563505.5850000023</v>
      </c>
      <c r="CV36" s="443">
        <v>975125.10744299996</v>
      </c>
      <c r="CW36" s="443">
        <v>767689.79499999993</v>
      </c>
      <c r="CX36" s="443">
        <v>1673.6231589999979</v>
      </c>
      <c r="CY36" s="443">
        <v>126760.113</v>
      </c>
      <c r="CZ36" s="443">
        <v>11501.908380000023</v>
      </c>
      <c r="DA36" s="448">
        <v>50824.22</v>
      </c>
      <c r="DB36" s="449">
        <f t="shared" si="25"/>
        <v>1454139.762937</v>
      </c>
      <c r="DC36" s="450">
        <f t="shared" si="26"/>
        <v>2491206.4470000011</v>
      </c>
      <c r="DD36" s="443">
        <v>402957.12014700001</v>
      </c>
      <c r="DE36" s="443">
        <v>1577503.935000001</v>
      </c>
      <c r="DF36" s="443">
        <v>1037692.2360200001</v>
      </c>
      <c r="DG36" s="443">
        <v>724242.82400000002</v>
      </c>
      <c r="DH36" s="443">
        <v>5553.9708250000103</v>
      </c>
      <c r="DI36" s="443">
        <v>158320.234</v>
      </c>
      <c r="DJ36" s="443">
        <v>7936.4359450000011</v>
      </c>
      <c r="DK36" s="448">
        <v>31139.454000000005</v>
      </c>
      <c r="DL36" s="449">
        <f t="shared" si="27"/>
        <v>1457532.8029079982</v>
      </c>
      <c r="DM36" s="450">
        <f t="shared" si="28"/>
        <v>2495329.2170000002</v>
      </c>
      <c r="DN36" s="443">
        <v>442101.17431299819</v>
      </c>
      <c r="DO36" s="443">
        <v>1600664.1310000003</v>
      </c>
      <c r="DP36" s="443">
        <v>979896.11794000003</v>
      </c>
      <c r="DQ36" s="443">
        <v>587109.179</v>
      </c>
      <c r="DR36" s="443">
        <v>3663.9607250000104</v>
      </c>
      <c r="DS36" s="443">
        <v>147976.68299999993</v>
      </c>
      <c r="DT36" s="443">
        <v>31871.549929999997</v>
      </c>
      <c r="DU36" s="448">
        <v>159579.22399999999</v>
      </c>
      <c r="DV36" s="449">
        <f t="shared" si="29"/>
        <v>1212452.0829999992</v>
      </c>
      <c r="DW36" s="450">
        <f t="shared" si="30"/>
        <v>2695526.0209999997</v>
      </c>
      <c r="DX36" s="450">
        <v>402283.93299999891</v>
      </c>
      <c r="DY36" s="450">
        <v>1695195.0359999996</v>
      </c>
      <c r="DZ36" s="450">
        <v>806861.99</v>
      </c>
      <c r="EA36" s="450">
        <v>725516.0469999999</v>
      </c>
      <c r="EB36" s="450">
        <v>2835.654</v>
      </c>
      <c r="EC36" s="450">
        <v>180915.68399999998</v>
      </c>
      <c r="ED36" s="450">
        <v>470.50599999999997</v>
      </c>
      <c r="EE36" s="453">
        <v>93899.254000000001</v>
      </c>
      <c r="EF36" s="439">
        <f t="shared" si="31"/>
        <v>18129144.398476988</v>
      </c>
      <c r="EG36" s="440">
        <f t="shared" si="32"/>
        <v>35491544.948000006</v>
      </c>
      <c r="EH36" s="440">
        <f t="shared" si="33"/>
        <v>6100924.1006139917</v>
      </c>
      <c r="EI36" s="440">
        <f t="shared" si="34"/>
        <v>24418549.43500001</v>
      </c>
      <c r="EJ36" s="440">
        <f t="shared" si="35"/>
        <v>11352791.033134999</v>
      </c>
      <c r="EK36" s="440">
        <f t="shared" si="36"/>
        <v>7883982.4519999996</v>
      </c>
      <c r="EL36" s="440">
        <f t="shared" si="37"/>
        <v>21650.316483000017</v>
      </c>
      <c r="EM36" s="440">
        <f t="shared" si="38"/>
        <v>1495375.07</v>
      </c>
      <c r="EN36" s="440">
        <f t="shared" si="39"/>
        <v>211692.42262800003</v>
      </c>
      <c r="EO36" s="440">
        <f t="shared" si="40"/>
        <v>221223.63999999998</v>
      </c>
      <c r="EP36" s="440">
        <f t="shared" si="41"/>
        <v>442086.52561700012</v>
      </c>
      <c r="EQ36" s="441">
        <f t="shared" si="42"/>
        <v>1472414.3509999993</v>
      </c>
    </row>
    <row r="37" spans="1:172" x14ac:dyDescent="0.2">
      <c r="A37" s="431" t="s">
        <v>119</v>
      </c>
      <c r="B37" s="432">
        <f t="shared" si="8"/>
        <v>237079.36699999997</v>
      </c>
      <c r="C37" s="433">
        <f t="shared" si="9"/>
        <v>1014946.1579999998</v>
      </c>
      <c r="D37" s="434">
        <v>177512.84899999996</v>
      </c>
      <c r="E37" s="434">
        <v>872712.79399999988</v>
      </c>
      <c r="F37" s="434">
        <v>44231.401000000005</v>
      </c>
      <c r="G37" s="434">
        <v>67446.001999999993</v>
      </c>
      <c r="H37" s="434">
        <v>120.10200000000002</v>
      </c>
      <c r="I37" s="434">
        <v>15658.650000000001</v>
      </c>
      <c r="J37" s="434">
        <v>23.801999999999996</v>
      </c>
      <c r="K37" s="434">
        <v>219.553</v>
      </c>
      <c r="L37" s="434">
        <v>15191.212999999998</v>
      </c>
      <c r="M37" s="435">
        <v>58909.159000000014</v>
      </c>
      <c r="N37" s="436">
        <f t="shared" si="10"/>
        <v>221691.49700000006</v>
      </c>
      <c r="O37" s="437">
        <f t="shared" si="11"/>
        <v>884651.0410000002</v>
      </c>
      <c r="P37" s="438">
        <v>167023.59500000003</v>
      </c>
      <c r="Q37" s="438">
        <v>783014.8280000001</v>
      </c>
      <c r="R37" s="438">
        <v>41752.958000000006</v>
      </c>
      <c r="S37" s="438">
        <v>50654.566999999995</v>
      </c>
      <c r="T37" s="438">
        <v>76.543999999999983</v>
      </c>
      <c r="U37" s="438">
        <v>12006.152</v>
      </c>
      <c r="V37" s="438">
        <v>242.34400000000002</v>
      </c>
      <c r="W37" s="438">
        <v>833.35099999999977</v>
      </c>
      <c r="X37" s="438">
        <v>12596.055999999999</v>
      </c>
      <c r="Y37" s="438">
        <v>38142.143000000011</v>
      </c>
      <c r="Z37" s="436">
        <f t="shared" si="12"/>
        <v>259777.85699999984</v>
      </c>
      <c r="AA37" s="437">
        <f t="shared" si="13"/>
        <v>843403.80899999931</v>
      </c>
      <c r="AB37" s="438">
        <v>175451.58199999988</v>
      </c>
      <c r="AC37" s="438">
        <v>749263.34099999932</v>
      </c>
      <c r="AD37" s="438">
        <v>74592.291999999987</v>
      </c>
      <c r="AE37" s="438">
        <v>54133.484000000011</v>
      </c>
      <c r="AF37" s="438">
        <v>27.715</v>
      </c>
      <c r="AG37" s="438">
        <v>9307.473</v>
      </c>
      <c r="AH37" s="438">
        <v>365.03000000000003</v>
      </c>
      <c r="AI37" s="438">
        <v>1022.956</v>
      </c>
      <c r="AJ37" s="438">
        <v>9341.2379999999939</v>
      </c>
      <c r="AK37" s="438">
        <v>29676.554999999989</v>
      </c>
      <c r="AL37" s="439">
        <f t="shared" si="14"/>
        <v>272260.61699999997</v>
      </c>
      <c r="AM37" s="440">
        <f t="shared" si="15"/>
        <v>727581.19299999997</v>
      </c>
      <c r="AN37" s="440">
        <v>152877.77100000001</v>
      </c>
      <c r="AO37" s="440">
        <v>648435.41200000001</v>
      </c>
      <c r="AP37" s="440">
        <v>112380.83199999999</v>
      </c>
      <c r="AQ37" s="440">
        <v>49377.915999999997</v>
      </c>
      <c r="AR37" s="440">
        <v>15.685</v>
      </c>
      <c r="AS37" s="440">
        <v>9974.5470000000005</v>
      </c>
      <c r="AT37" s="440">
        <v>112.453</v>
      </c>
      <c r="AU37" s="440">
        <v>526.11300000000006</v>
      </c>
      <c r="AV37" s="440">
        <v>6873.8760000000002</v>
      </c>
      <c r="AW37" s="441">
        <v>19267.205000000002</v>
      </c>
      <c r="AX37" s="442">
        <f t="shared" si="16"/>
        <v>200925.56999999986</v>
      </c>
      <c r="AY37" s="443">
        <f t="shared" si="17"/>
        <v>585507.71100000001</v>
      </c>
      <c r="AZ37" s="444">
        <v>135271.41799999989</v>
      </c>
      <c r="BA37" s="444">
        <v>532934.99100000004</v>
      </c>
      <c r="BB37" s="444">
        <v>59466.652999999998</v>
      </c>
      <c r="BC37" s="444">
        <v>20856.214</v>
      </c>
      <c r="BD37" s="444">
        <v>8.4250000000000007</v>
      </c>
      <c r="BE37" s="444">
        <v>7163.7790000000005</v>
      </c>
      <c r="BF37" s="444">
        <v>556.27199999999993</v>
      </c>
      <c r="BG37" s="444">
        <v>2096.8790000000004</v>
      </c>
      <c r="BH37" s="444">
        <v>5622.8019999999997</v>
      </c>
      <c r="BI37" s="445">
        <v>22455.848000000002</v>
      </c>
      <c r="BJ37" s="442">
        <f t="shared" si="44"/>
        <v>190886.32999999984</v>
      </c>
      <c r="BK37" s="443">
        <f t="shared" si="45"/>
        <v>513724.75299999997</v>
      </c>
      <c r="BL37" s="446">
        <v>131178.47599999985</v>
      </c>
      <c r="BM37" s="446">
        <v>482671.84299999994</v>
      </c>
      <c r="BN37" s="446">
        <v>58971.073000000004</v>
      </c>
      <c r="BO37" s="446">
        <v>22421.579999999998</v>
      </c>
      <c r="BP37" s="446">
        <v>17.606000000000002</v>
      </c>
      <c r="BQ37" s="446">
        <v>5365.7209999999995</v>
      </c>
      <c r="BR37" s="446">
        <v>717.24800000000005</v>
      </c>
      <c r="BS37" s="446">
        <v>3102.2849999999989</v>
      </c>
      <c r="BT37" s="446">
        <v>1.927</v>
      </c>
      <c r="BU37" s="447">
        <v>163.32399999999998</v>
      </c>
      <c r="BV37" s="442">
        <f t="shared" si="19"/>
        <v>115866.14461000003</v>
      </c>
      <c r="BW37" s="443">
        <f t="shared" si="20"/>
        <v>424051.49100000004</v>
      </c>
      <c r="BX37" s="443">
        <v>105988.23588000002</v>
      </c>
      <c r="BY37" s="443">
        <v>411855.34600000002</v>
      </c>
      <c r="BZ37" s="443">
        <v>9731.6587560000007</v>
      </c>
      <c r="CA37" s="443">
        <v>8937.7469999999994</v>
      </c>
      <c r="CB37" s="443">
        <v>62.109253000000002</v>
      </c>
      <c r="CC37" s="443">
        <v>2892.4010000000003</v>
      </c>
      <c r="CD37" s="443">
        <v>69.04513</v>
      </c>
      <c r="CE37" s="443">
        <v>191.184</v>
      </c>
      <c r="CF37" s="443">
        <v>15.095591000000001</v>
      </c>
      <c r="CG37" s="448">
        <v>174.81299999999999</v>
      </c>
      <c r="CH37" s="449">
        <f t="shared" si="21"/>
        <v>140129</v>
      </c>
      <c r="CI37" s="450">
        <f t="shared" si="22"/>
        <v>402339</v>
      </c>
      <c r="CJ37" s="451">
        <v>94696</v>
      </c>
      <c r="CK37" s="451">
        <v>384303</v>
      </c>
      <c r="CL37" s="451">
        <v>45302</v>
      </c>
      <c r="CM37" s="451">
        <v>14709</v>
      </c>
      <c r="CN37" s="451">
        <v>18</v>
      </c>
      <c r="CO37" s="451">
        <v>2965</v>
      </c>
      <c r="CP37" s="451">
        <v>113</v>
      </c>
      <c r="CQ37" s="452">
        <v>362</v>
      </c>
      <c r="CR37" s="449">
        <f t="shared" si="23"/>
        <v>98137.894902</v>
      </c>
      <c r="CS37" s="450">
        <f t="shared" si="24"/>
        <v>372556.24199999997</v>
      </c>
      <c r="CT37" s="443">
        <v>87227.152403</v>
      </c>
      <c r="CU37" s="443">
        <v>356400.08299999998</v>
      </c>
      <c r="CV37" s="443">
        <v>8768.2768500000002</v>
      </c>
      <c r="CW37" s="443">
        <v>8396.19</v>
      </c>
      <c r="CX37" s="443">
        <v>12.719834000000001</v>
      </c>
      <c r="CY37" s="443">
        <v>3065.1330000000003</v>
      </c>
      <c r="CZ37" s="443">
        <v>2129.7458150000002</v>
      </c>
      <c r="DA37" s="448">
        <v>4694.8360000000002</v>
      </c>
      <c r="DB37" s="449">
        <f t="shared" si="25"/>
        <v>121155.22901799997</v>
      </c>
      <c r="DC37" s="450">
        <f t="shared" si="26"/>
        <v>340654.951</v>
      </c>
      <c r="DD37" s="443">
        <v>87324.082965999973</v>
      </c>
      <c r="DE37" s="443">
        <v>325968.22499999998</v>
      </c>
      <c r="DF37" s="443">
        <v>33411.788860000001</v>
      </c>
      <c r="DG37" s="443">
        <v>10735.943999999998</v>
      </c>
      <c r="DH37" s="443">
        <v>8.2625580000000003</v>
      </c>
      <c r="DI37" s="443">
        <v>2377.951</v>
      </c>
      <c r="DJ37" s="443">
        <v>411.09463399999999</v>
      </c>
      <c r="DK37" s="448">
        <v>1572.8309999999997</v>
      </c>
      <c r="DL37" s="449">
        <f t="shared" si="27"/>
        <v>101867.43578500001</v>
      </c>
      <c r="DM37" s="450">
        <f t="shared" si="28"/>
        <v>296760.58600000001</v>
      </c>
      <c r="DN37" s="443">
        <v>69752.441925000006</v>
      </c>
      <c r="DO37" s="443">
        <v>285571.69400000002</v>
      </c>
      <c r="DP37" s="443">
        <v>31500.962400000004</v>
      </c>
      <c r="DQ37" s="443">
        <v>8773.7189999999991</v>
      </c>
      <c r="DR37" s="443">
        <v>4.3910800000000005</v>
      </c>
      <c r="DS37" s="443">
        <v>1308.799</v>
      </c>
      <c r="DT37" s="443">
        <v>609.64037999999994</v>
      </c>
      <c r="DU37" s="448">
        <v>1106.3739999999998</v>
      </c>
      <c r="DV37" s="449">
        <f t="shared" si="29"/>
        <v>109937.042</v>
      </c>
      <c r="DW37" s="450">
        <f t="shared" si="30"/>
        <v>288097.41499999998</v>
      </c>
      <c r="DX37" s="450">
        <v>60722.39</v>
      </c>
      <c r="DY37" s="450">
        <v>258367.147</v>
      </c>
      <c r="DZ37" s="450">
        <v>49204.601999999999</v>
      </c>
      <c r="EA37" s="450">
        <v>25453.928</v>
      </c>
      <c r="EB37" s="450">
        <v>5.5809999999999995</v>
      </c>
      <c r="EC37" s="450">
        <v>788.93100000000015</v>
      </c>
      <c r="ED37" s="450">
        <v>4.4690000000000003</v>
      </c>
      <c r="EE37" s="453">
        <v>3487.4089999999997</v>
      </c>
      <c r="EF37" s="439">
        <f t="shared" si="31"/>
        <v>2069713.9843149995</v>
      </c>
      <c r="EG37" s="440">
        <f t="shared" si="32"/>
        <v>6694274.3499999987</v>
      </c>
      <c r="EH37" s="440">
        <f t="shared" si="33"/>
        <v>1445025.9941739996</v>
      </c>
      <c r="EI37" s="440">
        <f t="shared" si="34"/>
        <v>6091498.703999998</v>
      </c>
      <c r="EJ37" s="440">
        <f t="shared" si="35"/>
        <v>569314.49786599993</v>
      </c>
      <c r="EK37" s="440">
        <f t="shared" si="36"/>
        <v>341896.29099999997</v>
      </c>
      <c r="EL37" s="440">
        <f t="shared" si="37"/>
        <v>377.14072500000003</v>
      </c>
      <c r="EM37" s="440">
        <f t="shared" si="38"/>
        <v>72874.536999999997</v>
      </c>
      <c r="EN37" s="440">
        <f t="shared" si="39"/>
        <v>2086.1941299999999</v>
      </c>
      <c r="EO37" s="440">
        <f t="shared" si="40"/>
        <v>7992.3209999999999</v>
      </c>
      <c r="EP37" s="440">
        <f t="shared" si="41"/>
        <v>52910.157419999989</v>
      </c>
      <c r="EQ37" s="441">
        <f t="shared" si="42"/>
        <v>180012.497</v>
      </c>
    </row>
    <row r="38" spans="1:172" x14ac:dyDescent="0.2">
      <c r="A38" s="431" t="s">
        <v>120</v>
      </c>
      <c r="B38" s="432">
        <f t="shared" si="8"/>
        <v>1663304.8039999998</v>
      </c>
      <c r="C38" s="433">
        <f t="shared" si="9"/>
        <v>2102257.074</v>
      </c>
      <c r="D38" s="434">
        <v>481572.27099999989</v>
      </c>
      <c r="E38" s="434">
        <v>1358482.4339999999</v>
      </c>
      <c r="F38" s="434">
        <v>1147744.3229999999</v>
      </c>
      <c r="G38" s="434">
        <v>464712.13400000008</v>
      </c>
      <c r="H38" s="434">
        <v>508.7530000000001</v>
      </c>
      <c r="I38" s="434">
        <v>104241.253</v>
      </c>
      <c r="J38" s="434">
        <v>276.98699999999997</v>
      </c>
      <c r="K38" s="434">
        <v>2860.3839999999991</v>
      </c>
      <c r="L38" s="434">
        <v>33202.469999999987</v>
      </c>
      <c r="M38" s="435">
        <v>171960.86900000001</v>
      </c>
      <c r="N38" s="436">
        <f t="shared" si="10"/>
        <v>1085264.493</v>
      </c>
      <c r="O38" s="437">
        <f t="shared" si="11"/>
        <v>1892895.3110000002</v>
      </c>
      <c r="P38" s="438">
        <v>256175.201</v>
      </c>
      <c r="Q38" s="438">
        <v>1326165.317</v>
      </c>
      <c r="R38" s="438">
        <v>803286.66399999999</v>
      </c>
      <c r="S38" s="438">
        <v>368700.85200000007</v>
      </c>
      <c r="T38" s="438">
        <v>468.99300000000011</v>
      </c>
      <c r="U38" s="438">
        <v>71611.866999999998</v>
      </c>
      <c r="V38" s="438">
        <v>527.14599999999984</v>
      </c>
      <c r="W38" s="438">
        <v>4244.2650000000012</v>
      </c>
      <c r="X38" s="438">
        <v>24806.488999999998</v>
      </c>
      <c r="Y38" s="438">
        <v>122173.01000000002</v>
      </c>
      <c r="Z38" s="436">
        <f t="shared" si="12"/>
        <v>1366480.5699999991</v>
      </c>
      <c r="AA38" s="437">
        <f t="shared" si="13"/>
        <v>1863425.6810000001</v>
      </c>
      <c r="AB38" s="438">
        <v>305095.80699999892</v>
      </c>
      <c r="AC38" s="438">
        <v>1241577.1700000002</v>
      </c>
      <c r="AD38" s="438">
        <v>1028177.7220000002</v>
      </c>
      <c r="AE38" s="438">
        <v>426930.10599999991</v>
      </c>
      <c r="AF38" s="438">
        <v>793.02299999999798</v>
      </c>
      <c r="AG38" s="438">
        <v>75275.940000000031</v>
      </c>
      <c r="AH38" s="438">
        <v>398.87299999999999</v>
      </c>
      <c r="AI38" s="438">
        <v>1808.7400000000005</v>
      </c>
      <c r="AJ38" s="438">
        <v>32015.145000000004</v>
      </c>
      <c r="AK38" s="438">
        <v>117833.72500000008</v>
      </c>
      <c r="AL38" s="439">
        <f t="shared" si="14"/>
        <v>1589065.659</v>
      </c>
      <c r="AM38" s="440">
        <f t="shared" si="15"/>
        <v>1877746.2110000001</v>
      </c>
      <c r="AN38" s="440">
        <v>344927.28</v>
      </c>
      <c r="AO38" s="440">
        <v>1246472.304</v>
      </c>
      <c r="AP38" s="440">
        <v>1203551.298</v>
      </c>
      <c r="AQ38" s="440">
        <v>426973.53</v>
      </c>
      <c r="AR38" s="440">
        <v>1205.479</v>
      </c>
      <c r="AS38" s="440">
        <v>64591.275999999991</v>
      </c>
      <c r="AT38" s="440">
        <v>381.49800000000005</v>
      </c>
      <c r="AU38" s="440">
        <v>935.40099999999995</v>
      </c>
      <c r="AV38" s="440">
        <v>39000.104000000007</v>
      </c>
      <c r="AW38" s="441">
        <v>138773.70000000001</v>
      </c>
      <c r="AX38" s="442">
        <f t="shared" si="16"/>
        <v>1648397.4619999991</v>
      </c>
      <c r="AY38" s="443">
        <f t="shared" si="17"/>
        <v>1899548.2219999989</v>
      </c>
      <c r="AZ38" s="444">
        <v>339907.43999999907</v>
      </c>
      <c r="BA38" s="444">
        <v>1292002.6659999988</v>
      </c>
      <c r="BB38" s="444">
        <v>1270726.044</v>
      </c>
      <c r="BC38" s="444">
        <v>419610.321</v>
      </c>
      <c r="BD38" s="444">
        <v>1251.546</v>
      </c>
      <c r="BE38" s="444">
        <v>55706.488999999994</v>
      </c>
      <c r="BF38" s="444">
        <v>712.98300000000006</v>
      </c>
      <c r="BG38" s="444">
        <v>2253.3080000000004</v>
      </c>
      <c r="BH38" s="444">
        <v>35799.44900000011</v>
      </c>
      <c r="BI38" s="445">
        <v>129975.43800000001</v>
      </c>
      <c r="BJ38" s="442">
        <f t="shared" si="44"/>
        <v>1418385.5439999981</v>
      </c>
      <c r="BK38" s="443">
        <f t="shared" si="45"/>
        <v>1686932.1780000001</v>
      </c>
      <c r="BL38" s="446">
        <v>240883.06099999844</v>
      </c>
      <c r="BM38" s="446">
        <v>1178472.4820000001</v>
      </c>
      <c r="BN38" s="446">
        <v>1172125.2389999996</v>
      </c>
      <c r="BO38" s="446">
        <v>447328.40599999996</v>
      </c>
      <c r="BP38" s="446">
        <v>1048.7589999999964</v>
      </c>
      <c r="BQ38" s="446">
        <v>53879.229000000058</v>
      </c>
      <c r="BR38" s="446">
        <v>4278.0099999999993</v>
      </c>
      <c r="BS38" s="446">
        <v>4780.0409999999993</v>
      </c>
      <c r="BT38" s="446">
        <v>50.474999999999959</v>
      </c>
      <c r="BU38" s="447">
        <v>2472.02</v>
      </c>
      <c r="BV38" s="442">
        <f t="shared" si="19"/>
        <v>1268109.5887369995</v>
      </c>
      <c r="BW38" s="443">
        <f t="shared" si="20"/>
        <v>1572925.153999998</v>
      </c>
      <c r="BX38" s="443">
        <v>241352.2298279996</v>
      </c>
      <c r="BY38" s="443">
        <v>1052037.2769999979</v>
      </c>
      <c r="BZ38" s="443">
        <v>1024729.867779</v>
      </c>
      <c r="CA38" s="443">
        <v>451951.96</v>
      </c>
      <c r="CB38" s="443">
        <v>1434.3079249999978</v>
      </c>
      <c r="CC38" s="443">
        <v>63431.277000000002</v>
      </c>
      <c r="CD38" s="443">
        <v>571.57433100000003</v>
      </c>
      <c r="CE38" s="443">
        <v>2059.6509999999998</v>
      </c>
      <c r="CF38" s="443">
        <v>21.608874000000011</v>
      </c>
      <c r="CG38" s="448">
        <v>3444.989</v>
      </c>
      <c r="CH38" s="449">
        <f t="shared" si="21"/>
        <v>1237966</v>
      </c>
      <c r="CI38" s="450">
        <f t="shared" si="22"/>
        <v>1599448</v>
      </c>
      <c r="CJ38" s="451">
        <v>253525</v>
      </c>
      <c r="CK38" s="451">
        <v>1029552</v>
      </c>
      <c r="CL38" s="451">
        <v>982968</v>
      </c>
      <c r="CM38" s="451">
        <v>487786</v>
      </c>
      <c r="CN38" s="451">
        <v>1174</v>
      </c>
      <c r="CO38" s="451">
        <v>76843</v>
      </c>
      <c r="CP38" s="451">
        <v>299</v>
      </c>
      <c r="CQ38" s="452">
        <v>5267</v>
      </c>
      <c r="CR38" s="449">
        <f t="shared" si="23"/>
        <v>1098066.4019539994</v>
      </c>
      <c r="CS38" s="450">
        <f t="shared" si="24"/>
        <v>1749860.7019999989</v>
      </c>
      <c r="CT38" s="443">
        <v>204444.21598199938</v>
      </c>
      <c r="CU38" s="443">
        <v>1105013.980999999</v>
      </c>
      <c r="CV38" s="443">
        <v>888798.41984100011</v>
      </c>
      <c r="CW38" s="443">
        <v>534385.11700000009</v>
      </c>
      <c r="CX38" s="443">
        <v>1435.8996029999998</v>
      </c>
      <c r="CY38" s="443">
        <v>85990.892999999996</v>
      </c>
      <c r="CZ38" s="443">
        <v>3387.8665279999982</v>
      </c>
      <c r="DA38" s="448">
        <v>24470.711000000003</v>
      </c>
      <c r="DB38" s="449">
        <f t="shared" si="25"/>
        <v>1721283.3573519995</v>
      </c>
      <c r="DC38" s="450">
        <f t="shared" si="26"/>
        <v>1963201.9260000011</v>
      </c>
      <c r="DD38" s="443">
        <v>238542.57105600007</v>
      </c>
      <c r="DE38" s="443">
        <v>1174475.1490000009</v>
      </c>
      <c r="DF38" s="443">
        <v>1476226.5628699996</v>
      </c>
      <c r="DG38" s="443">
        <v>672960.75300000014</v>
      </c>
      <c r="DH38" s="443">
        <v>1776.8921699999999</v>
      </c>
      <c r="DI38" s="443">
        <v>89189.067999999999</v>
      </c>
      <c r="DJ38" s="443">
        <v>4737.3312559999995</v>
      </c>
      <c r="DK38" s="448">
        <v>26576.955999999998</v>
      </c>
      <c r="DL38" s="449">
        <f t="shared" si="27"/>
        <v>1706713.4683619998</v>
      </c>
      <c r="DM38" s="450">
        <f t="shared" si="28"/>
        <v>1541646.1919999989</v>
      </c>
      <c r="DN38" s="443">
        <v>285369.08802299993</v>
      </c>
      <c r="DO38" s="443">
        <v>977440.46099999908</v>
      </c>
      <c r="DP38" s="443">
        <v>1412819.542374</v>
      </c>
      <c r="DQ38" s="443">
        <v>455223.69399999996</v>
      </c>
      <c r="DR38" s="443">
        <v>1703.3731680000001</v>
      </c>
      <c r="DS38" s="443">
        <v>74544.808999999907</v>
      </c>
      <c r="DT38" s="443">
        <v>6821.4647970000015</v>
      </c>
      <c r="DU38" s="448">
        <v>34437.228000000003</v>
      </c>
      <c r="DV38" s="449">
        <f t="shared" si="29"/>
        <v>1758841.2459999993</v>
      </c>
      <c r="DW38" s="450">
        <f t="shared" si="30"/>
        <v>1866677.676999999</v>
      </c>
      <c r="DX38" s="450">
        <v>254885.94599999956</v>
      </c>
      <c r="DY38" s="450">
        <v>980467.91199999908</v>
      </c>
      <c r="DZ38" s="450">
        <v>1502019.672</v>
      </c>
      <c r="EA38" s="450">
        <v>744146.11899999995</v>
      </c>
      <c r="EB38" s="450">
        <v>1745.0929999999903</v>
      </c>
      <c r="EC38" s="450">
        <v>84235.199000000008</v>
      </c>
      <c r="ED38" s="450">
        <v>190.535</v>
      </c>
      <c r="EE38" s="453">
        <v>57828.446999999993</v>
      </c>
      <c r="EF38" s="439">
        <f t="shared" si="31"/>
        <v>17561878.594404999</v>
      </c>
      <c r="EG38" s="440">
        <f t="shared" si="32"/>
        <v>21616564.327999994</v>
      </c>
      <c r="EH38" s="440">
        <f t="shared" si="33"/>
        <v>3446680.1108889943</v>
      </c>
      <c r="EI38" s="440">
        <f t="shared" si="34"/>
        <v>13962159.152999993</v>
      </c>
      <c r="EJ38" s="440">
        <f t="shared" si="35"/>
        <v>13913173.354864001</v>
      </c>
      <c r="EK38" s="440">
        <f t="shared" si="36"/>
        <v>5900708.9920000006</v>
      </c>
      <c r="EL38" s="440">
        <f t="shared" si="37"/>
        <v>14546.118865999983</v>
      </c>
      <c r="EM38" s="440">
        <f t="shared" si="38"/>
        <v>899540.29999999993</v>
      </c>
      <c r="EN38" s="440">
        <f t="shared" si="39"/>
        <v>7147.0713309999992</v>
      </c>
      <c r="EO38" s="440">
        <f t="shared" si="40"/>
        <v>18941.79</v>
      </c>
      <c r="EP38" s="440">
        <f t="shared" si="41"/>
        <v>180331.93845500011</v>
      </c>
      <c r="EQ38" s="441">
        <f t="shared" si="42"/>
        <v>835214.09300000011</v>
      </c>
    </row>
    <row r="39" spans="1:172" x14ac:dyDescent="0.2">
      <c r="A39" s="431" t="s">
        <v>121</v>
      </c>
      <c r="B39" s="432">
        <f t="shared" si="8"/>
        <v>369540.34200000006</v>
      </c>
      <c r="C39" s="433">
        <f t="shared" si="9"/>
        <v>238874.34599999996</v>
      </c>
      <c r="D39" s="434">
        <v>194133.44000000006</v>
      </c>
      <c r="E39" s="434">
        <v>185938.93299999996</v>
      </c>
      <c r="F39" s="434">
        <v>172821.40400000001</v>
      </c>
      <c r="G39" s="434">
        <v>46999.510999999999</v>
      </c>
      <c r="H39" s="434">
        <v>10.804000000000002</v>
      </c>
      <c r="I39" s="434">
        <v>1178.105</v>
      </c>
      <c r="J39" s="434">
        <v>2.3370000000000002</v>
      </c>
      <c r="K39" s="434">
        <v>28.364999999999998</v>
      </c>
      <c r="L39" s="434">
        <v>2572.3570000000004</v>
      </c>
      <c r="M39" s="435">
        <v>4729.4319999999998</v>
      </c>
      <c r="N39" s="436">
        <f t="shared" si="10"/>
        <v>360131.5959999999</v>
      </c>
      <c r="O39" s="437">
        <f t="shared" si="11"/>
        <v>230230.71199999997</v>
      </c>
      <c r="P39" s="438">
        <v>20827.29800000001</v>
      </c>
      <c r="Q39" s="438">
        <v>120423.55499999998</v>
      </c>
      <c r="R39" s="438">
        <v>337864.14199999993</v>
      </c>
      <c r="S39" s="438">
        <v>106024.90399999999</v>
      </c>
      <c r="T39" s="438">
        <v>9.7779999999999987</v>
      </c>
      <c r="U39" s="438">
        <v>512.19500000000016</v>
      </c>
      <c r="V39" s="438">
        <v>2.9000000000000001E-2</v>
      </c>
      <c r="W39" s="438">
        <v>8.7099999999999991</v>
      </c>
      <c r="X39" s="438">
        <v>1430.3490000000004</v>
      </c>
      <c r="Y39" s="438">
        <v>3261.3479999999995</v>
      </c>
      <c r="Z39" s="436">
        <f t="shared" si="12"/>
        <v>298760.54800000001</v>
      </c>
      <c r="AA39" s="437">
        <f t="shared" si="13"/>
        <v>187743.39</v>
      </c>
      <c r="AB39" s="438">
        <v>17081.373</v>
      </c>
      <c r="AC39" s="438">
        <v>90572.156999999977</v>
      </c>
      <c r="AD39" s="438">
        <v>280141.837</v>
      </c>
      <c r="AE39" s="438">
        <v>93340.550000000017</v>
      </c>
      <c r="AF39" s="438">
        <v>6.9889999999999981</v>
      </c>
      <c r="AG39" s="438">
        <v>644.45800000000008</v>
      </c>
      <c r="AH39" s="438">
        <v>5.4139999999999997</v>
      </c>
      <c r="AI39" s="438">
        <v>27.538</v>
      </c>
      <c r="AJ39" s="438">
        <v>1524.9350000000002</v>
      </c>
      <c r="AK39" s="438">
        <v>3158.6869999999985</v>
      </c>
      <c r="AL39" s="439">
        <f t="shared" si="14"/>
        <v>222873.37399999998</v>
      </c>
      <c r="AM39" s="440">
        <f t="shared" si="15"/>
        <v>123617.383</v>
      </c>
      <c r="AN39" s="440">
        <v>14401.14</v>
      </c>
      <c r="AO39" s="440">
        <v>64158.815000000002</v>
      </c>
      <c r="AP39" s="440">
        <v>205279.90800000002</v>
      </c>
      <c r="AQ39" s="440">
        <v>52504.949000000001</v>
      </c>
      <c r="AR39" s="440">
        <v>4.8109999999999999</v>
      </c>
      <c r="AS39" s="440">
        <v>866.70100000000002</v>
      </c>
      <c r="AT39" s="440">
        <v>52.370000000000005</v>
      </c>
      <c r="AU39" s="440">
        <v>47.826999999999998</v>
      </c>
      <c r="AV39" s="440">
        <v>3135.1450000000004</v>
      </c>
      <c r="AW39" s="441">
        <v>6039.0909999999994</v>
      </c>
      <c r="AX39" s="442">
        <f t="shared" si="16"/>
        <v>310863.74599999998</v>
      </c>
      <c r="AY39" s="443">
        <f t="shared" si="17"/>
        <v>130410.111</v>
      </c>
      <c r="AZ39" s="444">
        <v>11380.293000000001</v>
      </c>
      <c r="BA39" s="444">
        <v>45185.337</v>
      </c>
      <c r="BB39" s="444">
        <v>297495.55599999998</v>
      </c>
      <c r="BC39" s="444">
        <v>81229.244999999995</v>
      </c>
      <c r="BD39" s="444">
        <v>2.3719999999999999</v>
      </c>
      <c r="BE39" s="444">
        <v>203.48599999999999</v>
      </c>
      <c r="BF39" s="444">
        <v>0</v>
      </c>
      <c r="BG39" s="444">
        <v>0</v>
      </c>
      <c r="BH39" s="444">
        <v>1985.5250000000001</v>
      </c>
      <c r="BI39" s="445">
        <v>3792.0430000000001</v>
      </c>
      <c r="BJ39" s="442">
        <f t="shared" si="44"/>
        <v>223822.36899999998</v>
      </c>
      <c r="BK39" s="443">
        <f t="shared" si="45"/>
        <v>122458.652</v>
      </c>
      <c r="BL39" s="446">
        <v>22963.731999999996</v>
      </c>
      <c r="BM39" s="446">
        <v>59472.402999999998</v>
      </c>
      <c r="BN39" s="446">
        <v>198673.56199999998</v>
      </c>
      <c r="BO39" s="446">
        <v>59965.970999999998</v>
      </c>
      <c r="BP39" s="446">
        <v>10.360999999999997</v>
      </c>
      <c r="BQ39" s="446">
        <v>585.1339999999999</v>
      </c>
      <c r="BR39" s="446">
        <v>2174.7139999999999</v>
      </c>
      <c r="BS39" s="446">
        <v>2426.4969999999998</v>
      </c>
      <c r="BT39" s="446"/>
      <c r="BU39" s="447">
        <v>8.6470000000000002</v>
      </c>
      <c r="BV39" s="442">
        <f t="shared" si="19"/>
        <v>199994.79559199998</v>
      </c>
      <c r="BW39" s="443">
        <f t="shared" si="20"/>
        <v>122027.76099999998</v>
      </c>
      <c r="BX39" s="443">
        <v>17459.271171</v>
      </c>
      <c r="BY39" s="443">
        <v>58536.719999999987</v>
      </c>
      <c r="BZ39" s="443">
        <v>182525.63474199999</v>
      </c>
      <c r="CA39" s="443">
        <v>62820.300999999999</v>
      </c>
      <c r="CB39" s="443">
        <v>3.0990940000000005</v>
      </c>
      <c r="CC39" s="443">
        <v>471.89900000000011</v>
      </c>
      <c r="CD39" s="443">
        <v>6.7785849999999996</v>
      </c>
      <c r="CE39" s="443">
        <v>198.62400000000002</v>
      </c>
      <c r="CF39" s="443">
        <v>1.2E-2</v>
      </c>
      <c r="CG39" s="448">
        <v>0.217</v>
      </c>
      <c r="CH39" s="449">
        <f t="shared" si="21"/>
        <v>151025</v>
      </c>
      <c r="CI39" s="450">
        <f t="shared" si="22"/>
        <v>120494</v>
      </c>
      <c r="CJ39" s="451">
        <v>12445</v>
      </c>
      <c r="CK39" s="451">
        <v>62315</v>
      </c>
      <c r="CL39" s="451">
        <v>138575</v>
      </c>
      <c r="CM39" s="451">
        <v>57619</v>
      </c>
      <c r="CN39" s="451">
        <v>5</v>
      </c>
      <c r="CO39" s="451">
        <v>560</v>
      </c>
      <c r="CP39" s="451">
        <v>0</v>
      </c>
      <c r="CQ39" s="452">
        <v>0</v>
      </c>
      <c r="CR39" s="449">
        <f t="shared" si="23"/>
        <v>108505.73113899998</v>
      </c>
      <c r="CS39" s="450">
        <f t="shared" si="24"/>
        <v>103805.21199999998</v>
      </c>
      <c r="CT39" s="443">
        <v>48790.755678999994</v>
      </c>
      <c r="CU39" s="443">
        <v>85650.573999999993</v>
      </c>
      <c r="CV39" s="443">
        <v>59696.392</v>
      </c>
      <c r="CW39" s="443">
        <v>17547.898999999998</v>
      </c>
      <c r="CX39" s="443">
        <v>3.83161</v>
      </c>
      <c r="CY39" s="443">
        <v>478.05499999999995</v>
      </c>
      <c r="CZ39" s="443">
        <v>14.751850000000001</v>
      </c>
      <c r="DA39" s="448">
        <v>128.684</v>
      </c>
      <c r="DB39" s="449">
        <f t="shared" si="25"/>
        <v>92832.444009999992</v>
      </c>
      <c r="DC39" s="450">
        <f t="shared" si="26"/>
        <v>345587.32800000004</v>
      </c>
      <c r="DD39" s="443">
        <v>77018.775900000008</v>
      </c>
      <c r="DE39" s="443">
        <v>242379.22700000007</v>
      </c>
      <c r="DF39" s="443">
        <v>12849.727800000001</v>
      </c>
      <c r="DG39" s="443">
        <v>82355.491999999998</v>
      </c>
      <c r="DH39" s="443">
        <v>10.633004999999999</v>
      </c>
      <c r="DI39" s="443">
        <v>995.60400000000016</v>
      </c>
      <c r="DJ39" s="443">
        <v>2953.3073050000003</v>
      </c>
      <c r="DK39" s="448">
        <v>19857.005000000001</v>
      </c>
      <c r="DL39" s="449">
        <f t="shared" si="27"/>
        <v>81005.974818000017</v>
      </c>
      <c r="DM39" s="450">
        <f t="shared" si="28"/>
        <v>258682.42200000002</v>
      </c>
      <c r="DN39" s="443">
        <v>46779.665008000004</v>
      </c>
      <c r="DO39" s="443">
        <v>184224.39800000002</v>
      </c>
      <c r="DP39" s="443">
        <v>26490.641889999999</v>
      </c>
      <c r="DQ39" s="443">
        <v>51677.453999999998</v>
      </c>
      <c r="DR39" s="443">
        <v>10.646370000000001</v>
      </c>
      <c r="DS39" s="443">
        <v>1022.0530000000001</v>
      </c>
      <c r="DT39" s="443">
        <v>7725.0215499999995</v>
      </c>
      <c r="DU39" s="448">
        <v>21758.517</v>
      </c>
      <c r="DV39" s="449">
        <f t="shared" si="29"/>
        <v>111011.93200000002</v>
      </c>
      <c r="DW39" s="450">
        <f t="shared" si="30"/>
        <v>98346.435999999987</v>
      </c>
      <c r="DX39" s="450">
        <v>20416.415000000001</v>
      </c>
      <c r="DY39" s="450">
        <v>55934.885999999991</v>
      </c>
      <c r="DZ39" s="450">
        <v>90458.217000000004</v>
      </c>
      <c r="EA39" s="450">
        <v>40726.139000000003</v>
      </c>
      <c r="EB39" s="450">
        <v>9.1809999999999992</v>
      </c>
      <c r="EC39" s="450">
        <v>455.904</v>
      </c>
      <c r="ED39" s="450">
        <v>128.119</v>
      </c>
      <c r="EE39" s="453">
        <v>1229.5069999999998</v>
      </c>
      <c r="EF39" s="439">
        <f t="shared" si="31"/>
        <v>2530367.8525589998</v>
      </c>
      <c r="EG39" s="440">
        <f t="shared" si="32"/>
        <v>2082277.753</v>
      </c>
      <c r="EH39" s="440">
        <f t="shared" si="33"/>
        <v>503697.15875800006</v>
      </c>
      <c r="EI39" s="440">
        <f t="shared" si="34"/>
        <v>1254792.0049999999</v>
      </c>
      <c r="EJ39" s="440">
        <f t="shared" si="35"/>
        <v>2002872.0224319999</v>
      </c>
      <c r="EK39" s="440">
        <f t="shared" si="36"/>
        <v>752811.41500000004</v>
      </c>
      <c r="EL39" s="440">
        <f t="shared" si="37"/>
        <v>87.506078999999986</v>
      </c>
      <c r="EM39" s="440">
        <f t="shared" si="38"/>
        <v>7973.594000000001</v>
      </c>
      <c r="EN39" s="440">
        <f t="shared" si="39"/>
        <v>2241.6425850000001</v>
      </c>
      <c r="EO39" s="440">
        <f t="shared" si="40"/>
        <v>2737.5610000000001</v>
      </c>
      <c r="EP39" s="440">
        <f t="shared" si="41"/>
        <v>21469.522704999999</v>
      </c>
      <c r="EQ39" s="441">
        <f t="shared" si="42"/>
        <v>63963.177999999993</v>
      </c>
    </row>
    <row r="40" spans="1:172" x14ac:dyDescent="0.2">
      <c r="A40" s="431" t="s">
        <v>122</v>
      </c>
      <c r="B40" s="432">
        <f t="shared" si="8"/>
        <v>382425.48700000002</v>
      </c>
      <c r="C40" s="433">
        <f t="shared" si="9"/>
        <v>708368.66499999992</v>
      </c>
      <c r="D40" s="434">
        <v>179558.07800000001</v>
      </c>
      <c r="E40" s="434">
        <v>501935.63199999998</v>
      </c>
      <c r="F40" s="434">
        <v>191041.894</v>
      </c>
      <c r="G40" s="434">
        <v>168646.58</v>
      </c>
      <c r="H40" s="434">
        <v>168.95700000000002</v>
      </c>
      <c r="I40" s="434">
        <v>10337.998</v>
      </c>
      <c r="J40" s="434">
        <v>2664.8679999999999</v>
      </c>
      <c r="K40" s="434">
        <v>1764.7809999999999</v>
      </c>
      <c r="L40" s="434">
        <v>8991.69</v>
      </c>
      <c r="M40" s="435">
        <v>25683.673999999999</v>
      </c>
      <c r="N40" s="436">
        <f t="shared" si="10"/>
        <v>328519.84700000001</v>
      </c>
      <c r="O40" s="437">
        <f t="shared" si="11"/>
        <v>705744.89100000018</v>
      </c>
      <c r="P40" s="438">
        <v>109537.66299999999</v>
      </c>
      <c r="Q40" s="438">
        <v>503970.43200000009</v>
      </c>
      <c r="R40" s="438">
        <v>213451.69999999998</v>
      </c>
      <c r="S40" s="438">
        <v>175715.38400000002</v>
      </c>
      <c r="T40" s="438">
        <v>112.19299999999998</v>
      </c>
      <c r="U40" s="438">
        <v>7272.3729999999996</v>
      </c>
      <c r="V40" s="438">
        <v>257.83100000000002</v>
      </c>
      <c r="W40" s="438">
        <v>316.584</v>
      </c>
      <c r="X40" s="438">
        <v>5160.4600000000019</v>
      </c>
      <c r="Y40" s="438">
        <v>18470.118000000006</v>
      </c>
      <c r="Z40" s="436">
        <f t="shared" si="12"/>
        <v>320915.22000000009</v>
      </c>
      <c r="AA40" s="437">
        <f t="shared" si="13"/>
        <v>654820.17799999984</v>
      </c>
      <c r="AB40" s="438">
        <v>121476.83500000009</v>
      </c>
      <c r="AC40" s="438">
        <v>474328.55799999984</v>
      </c>
      <c r="AD40" s="438">
        <v>190094.06499999997</v>
      </c>
      <c r="AE40" s="438">
        <v>148092.13099999996</v>
      </c>
      <c r="AF40" s="438">
        <v>168.87900000000016</v>
      </c>
      <c r="AG40" s="438">
        <v>9929.8560000000034</v>
      </c>
      <c r="AH40" s="438">
        <v>656.34299999999996</v>
      </c>
      <c r="AI40" s="438">
        <v>1208.5559999999998</v>
      </c>
      <c r="AJ40" s="438">
        <v>8519.0980000000054</v>
      </c>
      <c r="AK40" s="459">
        <v>21261.077000000012</v>
      </c>
      <c r="AL40" s="439">
        <f t="shared" si="14"/>
        <v>432331.16300000006</v>
      </c>
      <c r="AM40" s="440">
        <f t="shared" si="15"/>
        <v>677532.92400000012</v>
      </c>
      <c r="AN40" s="440">
        <v>173284.9</v>
      </c>
      <c r="AO40" s="440">
        <v>482042.31599999999</v>
      </c>
      <c r="AP40" s="440">
        <v>248307.696</v>
      </c>
      <c r="AQ40" s="440">
        <v>170371.133</v>
      </c>
      <c r="AR40" s="440">
        <v>333.483</v>
      </c>
      <c r="AS40" s="440">
        <v>9015.6360000000004</v>
      </c>
      <c r="AT40" s="440">
        <v>508.41199999999998</v>
      </c>
      <c r="AU40" s="440">
        <v>447.52300000000002</v>
      </c>
      <c r="AV40" s="440">
        <v>9896.6720000000005</v>
      </c>
      <c r="AW40" s="441">
        <v>15656.315999999999</v>
      </c>
      <c r="AX40" s="442">
        <f t="shared" si="16"/>
        <v>294913.74599999993</v>
      </c>
      <c r="AY40" s="443">
        <f t="shared" si="17"/>
        <v>645162.55599999998</v>
      </c>
      <c r="AZ40" s="444">
        <v>132310.17799999993</v>
      </c>
      <c r="BA40" s="444">
        <v>490129.13499999989</v>
      </c>
      <c r="BB40" s="444">
        <v>137169.89199999999</v>
      </c>
      <c r="BC40" s="444">
        <v>122433.60600000001</v>
      </c>
      <c r="BD40" s="444">
        <v>353.72500000000002</v>
      </c>
      <c r="BE40" s="444">
        <v>11789.825999999999</v>
      </c>
      <c r="BF40" s="444">
        <v>363.93900000000002</v>
      </c>
      <c r="BG40" s="444">
        <v>538.95699999999999</v>
      </c>
      <c r="BH40" s="444">
        <v>24716.011999999999</v>
      </c>
      <c r="BI40" s="445">
        <v>20271.031999999999</v>
      </c>
      <c r="BJ40" s="442">
        <f t="shared" si="44"/>
        <v>321235.64799999935</v>
      </c>
      <c r="BK40" s="443">
        <f t="shared" si="45"/>
        <v>643161.98200000019</v>
      </c>
      <c r="BL40" s="446">
        <v>147971.21399999937</v>
      </c>
      <c r="BM40" s="446">
        <v>520997.20200000016</v>
      </c>
      <c r="BN40" s="446">
        <v>172286.11300000001</v>
      </c>
      <c r="BO40" s="446">
        <v>110794.26300000001</v>
      </c>
      <c r="BP40" s="446">
        <v>204.88799999999998</v>
      </c>
      <c r="BQ40" s="446">
        <v>10593.358999999997</v>
      </c>
      <c r="BR40" s="446">
        <v>771.43399999999997</v>
      </c>
      <c r="BS40" s="446">
        <v>553.75699999999995</v>
      </c>
      <c r="BT40" s="446">
        <v>1.998999999999999</v>
      </c>
      <c r="BU40" s="447">
        <v>223.40099999999998</v>
      </c>
      <c r="BV40" s="442">
        <f t="shared" si="19"/>
        <v>267609.6369779997</v>
      </c>
      <c r="BW40" s="443">
        <f t="shared" si="20"/>
        <v>533461.30500000005</v>
      </c>
      <c r="BX40" s="443">
        <v>133287.63722699971</v>
      </c>
      <c r="BY40" s="443">
        <v>441987.18900000007</v>
      </c>
      <c r="BZ40" s="443">
        <v>131291.34834300002</v>
      </c>
      <c r="CA40" s="443">
        <v>79124.68799999998</v>
      </c>
      <c r="CB40" s="443">
        <v>280.843411</v>
      </c>
      <c r="CC40" s="443">
        <v>9596.0359999999982</v>
      </c>
      <c r="CD40" s="443">
        <v>2748.2754100000002</v>
      </c>
      <c r="CE40" s="443">
        <v>2424.4740000000002</v>
      </c>
      <c r="CF40" s="443">
        <v>1.5325870000000001</v>
      </c>
      <c r="CG40" s="448">
        <v>328.91799999999995</v>
      </c>
      <c r="CH40" s="449">
        <f t="shared" si="21"/>
        <v>199096</v>
      </c>
      <c r="CI40" s="450">
        <f t="shared" si="22"/>
        <v>545571</v>
      </c>
      <c r="CJ40" s="451">
        <v>128330</v>
      </c>
      <c r="CK40" s="451">
        <v>469376</v>
      </c>
      <c r="CL40" s="451">
        <v>69871</v>
      </c>
      <c r="CM40" s="451">
        <v>60358</v>
      </c>
      <c r="CN40" s="451">
        <v>183</v>
      </c>
      <c r="CO40" s="451">
        <v>14808</v>
      </c>
      <c r="CP40" s="451">
        <v>712</v>
      </c>
      <c r="CQ40" s="452">
        <v>1029</v>
      </c>
      <c r="CR40" s="449">
        <f t="shared" si="23"/>
        <v>164076.83737800003</v>
      </c>
      <c r="CS40" s="450">
        <f t="shared" si="24"/>
        <v>581732.10399999993</v>
      </c>
      <c r="CT40" s="443">
        <v>109888.43649000002</v>
      </c>
      <c r="CU40" s="443">
        <v>504292.26699999999</v>
      </c>
      <c r="CV40" s="443">
        <v>51791.858694000002</v>
      </c>
      <c r="CW40" s="443">
        <v>58432.868999999992</v>
      </c>
      <c r="CX40" s="443">
        <v>140.27471399999999</v>
      </c>
      <c r="CY40" s="443">
        <v>14974.828000000001</v>
      </c>
      <c r="CZ40" s="443">
        <v>2256.2674799999995</v>
      </c>
      <c r="DA40" s="448">
        <v>4032.1399999999994</v>
      </c>
      <c r="DB40" s="449">
        <f t="shared" si="25"/>
        <v>179466.81699799999</v>
      </c>
      <c r="DC40" s="450">
        <f t="shared" si="26"/>
        <v>561141.33299999987</v>
      </c>
      <c r="DD40" s="443">
        <v>93674.416012999995</v>
      </c>
      <c r="DE40" s="443">
        <v>470303.51699999999</v>
      </c>
      <c r="DF40" s="443">
        <v>83510.812285999986</v>
      </c>
      <c r="DG40" s="443">
        <v>68214.473999999987</v>
      </c>
      <c r="DH40" s="443">
        <v>135.755066</v>
      </c>
      <c r="DI40" s="443">
        <v>18288.620000000003</v>
      </c>
      <c r="DJ40" s="443">
        <v>2145.8336330000002</v>
      </c>
      <c r="DK40" s="448">
        <v>4334.7219999999998</v>
      </c>
      <c r="DL40" s="449">
        <f t="shared" si="27"/>
        <v>291643.39183700003</v>
      </c>
      <c r="DM40" s="450">
        <f t="shared" si="28"/>
        <v>522500.10700000002</v>
      </c>
      <c r="DN40" s="443">
        <v>88300.946350000013</v>
      </c>
      <c r="DO40" s="443">
        <v>401186.37700000004</v>
      </c>
      <c r="DP40" s="443">
        <v>200339.32373999999</v>
      </c>
      <c r="DQ40" s="443">
        <v>97009.036999999997</v>
      </c>
      <c r="DR40" s="443">
        <v>169.82003699999999</v>
      </c>
      <c r="DS40" s="443">
        <v>18409.746999999999</v>
      </c>
      <c r="DT40" s="443">
        <v>2833.3017099999997</v>
      </c>
      <c r="DU40" s="448">
        <v>5894.9459999999999</v>
      </c>
      <c r="DV40" s="449">
        <f t="shared" si="29"/>
        <v>243010.69800000012</v>
      </c>
      <c r="DW40" s="450">
        <f t="shared" si="30"/>
        <v>747368.41700000013</v>
      </c>
      <c r="DX40" s="450">
        <v>112347.85400000012</v>
      </c>
      <c r="DY40" s="450">
        <v>614651.45400000014</v>
      </c>
      <c r="DZ40" s="450">
        <v>129651.74</v>
      </c>
      <c r="EA40" s="450">
        <v>87410.258000000002</v>
      </c>
      <c r="EB40" s="450">
        <v>198.88099999999997</v>
      </c>
      <c r="EC40" s="450">
        <v>35928.397000000004</v>
      </c>
      <c r="ED40" s="450">
        <v>812.22299999999893</v>
      </c>
      <c r="EE40" s="453">
        <v>9378.3080000000009</v>
      </c>
      <c r="EF40" s="439">
        <f t="shared" si="31"/>
        <v>3425244.4921909985</v>
      </c>
      <c r="EG40" s="440">
        <f t="shared" si="32"/>
        <v>7526565.4620000003</v>
      </c>
      <c r="EH40" s="440">
        <f t="shared" si="33"/>
        <v>1529968.1580799993</v>
      </c>
      <c r="EI40" s="440">
        <f t="shared" si="34"/>
        <v>5875200.0790000008</v>
      </c>
      <c r="EJ40" s="440">
        <f t="shared" si="35"/>
        <v>1818807.4430629998</v>
      </c>
      <c r="EK40" s="440">
        <f t="shared" si="36"/>
        <v>1346602.423</v>
      </c>
      <c r="EL40" s="440">
        <f t="shared" si="37"/>
        <v>2450.6992279999999</v>
      </c>
      <c r="EM40" s="440">
        <f t="shared" si="38"/>
        <v>170944.67600000001</v>
      </c>
      <c r="EN40" s="440">
        <f t="shared" si="39"/>
        <v>7971.1024099999995</v>
      </c>
      <c r="EO40" s="440">
        <f t="shared" si="40"/>
        <v>7254.6319999999996</v>
      </c>
      <c r="EP40" s="440">
        <f t="shared" si="41"/>
        <v>66047.089410000015</v>
      </c>
      <c r="EQ40" s="441">
        <f t="shared" si="42"/>
        <v>126563.65200000002</v>
      </c>
    </row>
    <row r="41" spans="1:172" x14ac:dyDescent="0.2">
      <c r="A41" s="460" t="s">
        <v>123</v>
      </c>
      <c r="B41" s="461">
        <f t="shared" si="8"/>
        <v>52.926000000000002</v>
      </c>
      <c r="C41" s="462">
        <f t="shared" si="9"/>
        <v>241.63200000000001</v>
      </c>
      <c r="D41" s="463">
        <v>12.925999999999998</v>
      </c>
      <c r="E41" s="463">
        <v>26.202000000000002</v>
      </c>
      <c r="F41" s="463">
        <v>40</v>
      </c>
      <c r="G41" s="463">
        <v>215.43</v>
      </c>
      <c r="H41" s="463">
        <v>0</v>
      </c>
      <c r="I41" s="463">
        <v>0</v>
      </c>
      <c r="J41" s="463">
        <v>0</v>
      </c>
      <c r="K41" s="463">
        <v>0</v>
      </c>
      <c r="L41" s="463">
        <v>0</v>
      </c>
      <c r="M41" s="464">
        <v>0</v>
      </c>
      <c r="N41" s="465">
        <f t="shared" si="10"/>
        <v>0.67699999999999994</v>
      </c>
      <c r="O41" s="466">
        <f t="shared" si="11"/>
        <v>135.71600000000001</v>
      </c>
      <c r="P41" s="467">
        <v>0.67699999999999994</v>
      </c>
      <c r="Q41" s="467">
        <v>135.71600000000001</v>
      </c>
      <c r="R41" s="467">
        <v>0</v>
      </c>
      <c r="S41" s="467">
        <v>0</v>
      </c>
      <c r="T41" s="467">
        <v>0</v>
      </c>
      <c r="U41" s="467">
        <v>0</v>
      </c>
      <c r="V41" s="467">
        <v>0</v>
      </c>
      <c r="W41" s="467">
        <v>0</v>
      </c>
      <c r="X41" s="467">
        <v>0</v>
      </c>
      <c r="Y41" s="467">
        <v>0</v>
      </c>
      <c r="Z41" s="465">
        <f t="shared" si="12"/>
        <v>29.942000000000007</v>
      </c>
      <c r="AA41" s="466">
        <f t="shared" si="13"/>
        <v>194.50799999999998</v>
      </c>
      <c r="AB41" s="467">
        <v>26.630000000000006</v>
      </c>
      <c r="AC41" s="467">
        <v>175.48399999999998</v>
      </c>
      <c r="AD41" s="467">
        <v>3.3119999999999998</v>
      </c>
      <c r="AE41" s="467">
        <v>19.024000000000001</v>
      </c>
      <c r="AF41" s="467">
        <v>0</v>
      </c>
      <c r="AG41" s="467">
        <v>0</v>
      </c>
      <c r="AH41" s="467">
        <v>0</v>
      </c>
      <c r="AI41" s="467">
        <v>0</v>
      </c>
      <c r="AJ41" s="467">
        <v>0</v>
      </c>
      <c r="AK41" s="468">
        <v>0</v>
      </c>
      <c r="AL41" s="469">
        <f t="shared" si="14"/>
        <v>0.13</v>
      </c>
      <c r="AM41" s="470">
        <f t="shared" si="15"/>
        <v>10.779</v>
      </c>
      <c r="AN41" s="470">
        <v>0.13</v>
      </c>
      <c r="AO41" s="470">
        <v>10.779</v>
      </c>
      <c r="AP41" s="470">
        <v>0</v>
      </c>
      <c r="AQ41" s="470">
        <v>0</v>
      </c>
      <c r="AR41" s="470">
        <v>0</v>
      </c>
      <c r="AS41" s="470">
        <v>0</v>
      </c>
      <c r="AT41" s="470">
        <v>0</v>
      </c>
      <c r="AU41" s="470">
        <v>0</v>
      </c>
      <c r="AV41" s="470">
        <v>0</v>
      </c>
      <c r="AW41" s="471">
        <v>0</v>
      </c>
      <c r="AX41" s="472">
        <f t="shared" si="16"/>
        <v>0.12</v>
      </c>
      <c r="AY41" s="473">
        <f t="shared" si="17"/>
        <v>8.1560000000000006</v>
      </c>
      <c r="AZ41" s="474">
        <v>0.12</v>
      </c>
      <c r="BA41" s="474">
        <v>8.1560000000000006</v>
      </c>
      <c r="BB41" s="474">
        <v>0</v>
      </c>
      <c r="BC41" s="474">
        <v>0</v>
      </c>
      <c r="BD41" s="474">
        <v>0</v>
      </c>
      <c r="BE41" s="474">
        <v>0</v>
      </c>
      <c r="BF41" s="474">
        <v>0</v>
      </c>
      <c r="BG41" s="474">
        <v>0</v>
      </c>
      <c r="BH41" s="474">
        <v>0</v>
      </c>
      <c r="BI41" s="475">
        <v>0</v>
      </c>
      <c r="BJ41" s="472">
        <f t="shared" si="44"/>
        <v>0</v>
      </c>
      <c r="BK41" s="473">
        <f t="shared" si="45"/>
        <v>0.89800000000000002</v>
      </c>
      <c r="BL41" s="476">
        <v>0</v>
      </c>
      <c r="BM41" s="476">
        <v>0</v>
      </c>
      <c r="BN41" s="476">
        <v>0</v>
      </c>
      <c r="BO41" s="476">
        <v>0</v>
      </c>
      <c r="BP41" s="476">
        <v>0</v>
      </c>
      <c r="BQ41" s="476">
        <v>0</v>
      </c>
      <c r="BR41" s="476">
        <v>0</v>
      </c>
      <c r="BS41" s="476">
        <v>0</v>
      </c>
      <c r="BT41" s="476"/>
      <c r="BU41" s="477">
        <v>0.89800000000000002</v>
      </c>
      <c r="BV41" s="472">
        <f t="shared" si="19"/>
        <v>16.262</v>
      </c>
      <c r="BW41" s="473">
        <f t="shared" si="20"/>
        <v>64.445999999999998</v>
      </c>
      <c r="BX41" s="473">
        <v>16.262</v>
      </c>
      <c r="BY41" s="473">
        <v>64.445999999999998</v>
      </c>
      <c r="BZ41" s="473">
        <v>0</v>
      </c>
      <c r="CA41" s="473">
        <v>0</v>
      </c>
      <c r="CB41" s="473">
        <v>0</v>
      </c>
      <c r="CC41" s="473">
        <v>0</v>
      </c>
      <c r="CD41" s="473">
        <v>0</v>
      </c>
      <c r="CE41" s="473">
        <v>0</v>
      </c>
      <c r="CF41" s="473">
        <v>0</v>
      </c>
      <c r="CG41" s="478">
        <v>0</v>
      </c>
      <c r="CH41" s="479">
        <f t="shared" si="21"/>
        <v>0</v>
      </c>
      <c r="CI41" s="480">
        <f t="shared" si="22"/>
        <v>1</v>
      </c>
      <c r="CJ41" s="481">
        <v>0</v>
      </c>
      <c r="CK41" s="481">
        <v>0</v>
      </c>
      <c r="CL41" s="481">
        <v>0</v>
      </c>
      <c r="CM41" s="481">
        <v>0</v>
      </c>
      <c r="CN41" s="481">
        <v>0</v>
      </c>
      <c r="CO41" s="481">
        <v>0</v>
      </c>
      <c r="CP41" s="481"/>
      <c r="CQ41" s="482">
        <v>1</v>
      </c>
      <c r="CR41" s="479">
        <f t="shared" si="23"/>
        <v>56.807347</v>
      </c>
      <c r="CS41" s="480">
        <f t="shared" si="24"/>
        <v>151.27699999999999</v>
      </c>
      <c r="CT41" s="483">
        <v>53.838346999999999</v>
      </c>
      <c r="CU41" s="484">
        <v>84.256999999999991</v>
      </c>
      <c r="CV41" s="484">
        <v>0</v>
      </c>
      <c r="CW41" s="484">
        <v>0</v>
      </c>
      <c r="CX41" s="473">
        <v>2.9689999999999999</v>
      </c>
      <c r="CY41" s="473">
        <v>67.02</v>
      </c>
      <c r="CZ41" s="473">
        <v>0</v>
      </c>
      <c r="DA41" s="478">
        <v>0</v>
      </c>
      <c r="DB41" s="479">
        <f t="shared" si="25"/>
        <v>10.869530000000001</v>
      </c>
      <c r="DC41" s="480">
        <f t="shared" si="26"/>
        <v>59.205999999999996</v>
      </c>
      <c r="DD41" s="483">
        <v>10.869530000000001</v>
      </c>
      <c r="DE41" s="484">
        <v>59.205999999999996</v>
      </c>
      <c r="DF41" s="484">
        <v>0</v>
      </c>
      <c r="DG41" s="484">
        <v>0</v>
      </c>
      <c r="DH41" s="473">
        <v>0</v>
      </c>
      <c r="DI41" s="473">
        <v>0</v>
      </c>
      <c r="DJ41" s="473">
        <v>0</v>
      </c>
      <c r="DK41" s="478">
        <v>0</v>
      </c>
      <c r="DL41" s="479">
        <f t="shared" si="27"/>
        <v>23.154399999999999</v>
      </c>
      <c r="DM41" s="480">
        <f t="shared" si="28"/>
        <v>31.787999999999997</v>
      </c>
      <c r="DN41" s="483"/>
      <c r="DO41" s="484">
        <v>17.006999999999998</v>
      </c>
      <c r="DP41" s="484">
        <v>23.154399999999999</v>
      </c>
      <c r="DQ41" s="484">
        <v>14.781000000000001</v>
      </c>
      <c r="DR41" s="473"/>
      <c r="DS41" s="473"/>
      <c r="DT41" s="473">
        <v>0</v>
      </c>
      <c r="DU41" s="478">
        <v>0</v>
      </c>
      <c r="DV41" s="479">
        <f t="shared" si="29"/>
        <v>0</v>
      </c>
      <c r="DW41" s="480">
        <f t="shared" si="30"/>
        <v>0</v>
      </c>
      <c r="DX41" s="485"/>
      <c r="DY41" s="485"/>
      <c r="DZ41" s="485"/>
      <c r="EA41" s="485"/>
      <c r="EB41" s="485"/>
      <c r="EC41" s="485"/>
      <c r="ED41" s="480"/>
      <c r="EE41" s="486">
        <v>0</v>
      </c>
      <c r="EF41" s="469">
        <f t="shared" si="31"/>
        <v>190.88827699999999</v>
      </c>
      <c r="EG41" s="470">
        <f t="shared" si="32"/>
        <v>899.40599999999995</v>
      </c>
      <c r="EH41" s="470">
        <f t="shared" si="33"/>
        <v>121.452877</v>
      </c>
      <c r="EI41" s="470">
        <f t="shared" si="34"/>
        <v>581.25299999999993</v>
      </c>
      <c r="EJ41" s="470">
        <f t="shared" si="35"/>
        <v>66.466399999999993</v>
      </c>
      <c r="EK41" s="470">
        <f t="shared" si="36"/>
        <v>249.23500000000001</v>
      </c>
      <c r="EL41" s="470">
        <f t="shared" si="37"/>
        <v>2.9689999999999999</v>
      </c>
      <c r="EM41" s="470">
        <f t="shared" si="38"/>
        <v>67.02</v>
      </c>
      <c r="EN41" s="470">
        <f t="shared" si="39"/>
        <v>0</v>
      </c>
      <c r="EO41" s="470">
        <f t="shared" si="40"/>
        <v>0</v>
      </c>
      <c r="EP41" s="470">
        <f t="shared" si="41"/>
        <v>0</v>
      </c>
      <c r="EQ41" s="471">
        <f t="shared" si="42"/>
        <v>1.8980000000000001</v>
      </c>
    </row>
    <row r="42" spans="1:172" x14ac:dyDescent="0.2">
      <c r="A42" s="403" t="s">
        <v>188</v>
      </c>
      <c r="B42" s="403"/>
      <c r="C42" s="403"/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5"/>
      <c r="O42" s="405"/>
      <c r="P42" s="406"/>
      <c r="Q42" s="406"/>
      <c r="R42" s="406"/>
      <c r="S42" s="406"/>
      <c r="T42" s="406"/>
      <c r="U42" s="406"/>
      <c r="V42" s="405"/>
      <c r="W42" s="405"/>
      <c r="DF42" s="199"/>
      <c r="DG42" s="199"/>
      <c r="DR42" s="199"/>
      <c r="DS42" s="199"/>
      <c r="DT42" s="199"/>
      <c r="DU42" s="199"/>
    </row>
    <row r="43" spans="1:172" x14ac:dyDescent="0.2">
      <c r="A43" s="403"/>
      <c r="B43" s="403"/>
      <c r="C43" s="403"/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5"/>
      <c r="O43" s="405"/>
      <c r="P43" s="406"/>
      <c r="Q43" s="406"/>
      <c r="R43" s="406"/>
      <c r="S43" s="406"/>
      <c r="T43" s="406"/>
      <c r="U43" s="406"/>
      <c r="V43" s="405"/>
      <c r="W43" s="405"/>
      <c r="DF43" s="199"/>
      <c r="DG43" s="199"/>
      <c r="DR43" s="199"/>
      <c r="DS43" s="199"/>
      <c r="DT43" s="199"/>
      <c r="DU43" s="199"/>
    </row>
    <row r="44" spans="1:172" x14ac:dyDescent="0.2">
      <c r="A44" s="403"/>
      <c r="B44" s="403"/>
      <c r="C44" s="403"/>
      <c r="D44" s="403"/>
      <c r="E44" s="403"/>
      <c r="F44" s="403"/>
      <c r="G44" s="403"/>
      <c r="H44" s="403"/>
      <c r="I44" s="403"/>
      <c r="J44" s="403"/>
      <c r="K44" s="403"/>
      <c r="L44" s="403"/>
      <c r="M44" s="403"/>
      <c r="N44" s="405"/>
      <c r="O44" s="405"/>
      <c r="P44" s="406"/>
      <c r="Q44" s="406"/>
      <c r="R44" s="406"/>
      <c r="S44" s="406"/>
      <c r="T44" s="406"/>
      <c r="U44" s="406"/>
      <c r="V44" s="405"/>
      <c r="W44" s="405"/>
      <c r="DF44" s="199"/>
      <c r="DG44" s="199"/>
      <c r="DR44" s="199"/>
      <c r="DS44" s="199"/>
      <c r="DT44" s="199"/>
      <c r="DU44" s="199"/>
    </row>
    <row r="45" spans="1:172" x14ac:dyDescent="0.2">
      <c r="A45" s="403"/>
      <c r="B45" s="403"/>
      <c r="C45" s="403"/>
      <c r="D45" s="403"/>
      <c r="E45" s="403"/>
      <c r="F45" s="403"/>
      <c r="G45" s="403"/>
      <c r="H45" s="403"/>
      <c r="I45" s="403"/>
      <c r="J45" s="403"/>
      <c r="K45" s="403"/>
      <c r="L45" s="403"/>
      <c r="M45" s="403"/>
      <c r="N45" s="405"/>
      <c r="O45" s="405"/>
      <c r="P45" s="406"/>
      <c r="Q45" s="406"/>
      <c r="R45" s="406"/>
      <c r="S45" s="406"/>
      <c r="T45" s="406"/>
      <c r="U45" s="406"/>
      <c r="V45" s="405"/>
      <c r="W45" s="405"/>
      <c r="DF45" s="199"/>
      <c r="DG45" s="199"/>
      <c r="DR45" s="199"/>
      <c r="DS45" s="199"/>
      <c r="DT45" s="199"/>
      <c r="DU45" s="199"/>
    </row>
    <row r="46" spans="1:172" x14ac:dyDescent="0.2">
      <c r="Q46" s="487"/>
      <c r="T46" s="488"/>
      <c r="CV46" s="199"/>
      <c r="CW46" s="199"/>
      <c r="CX46" s="199"/>
      <c r="CY46" s="199"/>
      <c r="CZ46" s="199"/>
      <c r="DA46" s="199"/>
      <c r="DB46" s="199"/>
      <c r="DC46" s="199"/>
      <c r="DD46" s="199"/>
      <c r="DE46" s="199"/>
      <c r="DF46" s="199"/>
      <c r="DG46" s="199"/>
      <c r="DH46" s="199"/>
      <c r="DI46" s="199"/>
      <c r="DJ46" s="199"/>
      <c r="DK46" s="199"/>
      <c r="DL46" s="199"/>
      <c r="DM46" s="199"/>
      <c r="DN46" s="199"/>
      <c r="DO46" s="199"/>
      <c r="DP46" s="199"/>
      <c r="DQ46" s="199"/>
      <c r="DR46" s="199"/>
      <c r="DS46" s="199"/>
      <c r="DT46" s="199"/>
      <c r="DU46" s="199"/>
      <c r="DV46" s="199"/>
      <c r="DW46" s="199"/>
      <c r="DX46" s="199"/>
      <c r="DY46" s="199"/>
      <c r="DZ46" s="199"/>
      <c r="EA46" s="199"/>
      <c r="EB46" s="199"/>
      <c r="EC46" s="199"/>
      <c r="ED46" s="199"/>
      <c r="EE46" s="199"/>
      <c r="EF46" s="199"/>
      <c r="EG46" s="199"/>
      <c r="EH46" s="199"/>
      <c r="EI46" s="199"/>
      <c r="EJ46" s="199"/>
      <c r="EK46" s="199"/>
      <c r="EL46" s="199"/>
      <c r="EM46" s="199"/>
      <c r="EN46" s="199"/>
      <c r="EO46" s="199"/>
      <c r="EP46" s="199"/>
      <c r="EQ46" s="199"/>
      <c r="ER46" s="199"/>
      <c r="ES46" s="199"/>
      <c r="ET46" s="199"/>
      <c r="EU46" s="199"/>
      <c r="EV46" s="199"/>
      <c r="EW46" s="199"/>
      <c r="EX46" s="199"/>
      <c r="EY46" s="199"/>
      <c r="EZ46" s="199"/>
      <c r="FA46" s="199"/>
      <c r="FB46" s="199"/>
      <c r="FC46" s="199"/>
      <c r="FD46" s="199"/>
      <c r="FE46" s="199"/>
      <c r="FF46" s="199"/>
      <c r="FG46" s="199"/>
      <c r="FH46" s="199"/>
      <c r="FI46" s="199"/>
      <c r="FJ46" s="199"/>
      <c r="FK46" s="199"/>
      <c r="FL46" s="199"/>
      <c r="FM46" s="199"/>
      <c r="FN46" s="199"/>
      <c r="FO46" s="199"/>
      <c r="FP46" s="199"/>
    </row>
    <row r="47" spans="1:172" x14ac:dyDescent="0.2">
      <c r="A47" s="489" t="s">
        <v>200</v>
      </c>
      <c r="B47" s="489"/>
      <c r="C47" s="489"/>
      <c r="D47" s="489"/>
      <c r="E47" s="489"/>
      <c r="F47" s="489"/>
      <c r="G47" s="489"/>
      <c r="I47" s="489" t="s">
        <v>201</v>
      </c>
      <c r="Q47" s="487"/>
      <c r="T47" s="488"/>
      <c r="U47" s="489" t="s">
        <v>190</v>
      </c>
      <c r="CV47" s="199"/>
      <c r="CW47" s="199"/>
      <c r="CX47" s="199"/>
      <c r="CY47" s="199"/>
      <c r="CZ47" s="199"/>
      <c r="DA47" s="199"/>
      <c r="DB47" s="199"/>
      <c r="DC47" s="199"/>
      <c r="DD47" s="199"/>
      <c r="DE47" s="199"/>
      <c r="DF47" s="199"/>
      <c r="DG47" s="199"/>
      <c r="DH47" s="199"/>
      <c r="DI47" s="199"/>
      <c r="DJ47" s="199"/>
      <c r="DK47" s="199"/>
      <c r="DL47" s="199"/>
      <c r="DM47" s="199"/>
      <c r="DN47" s="199"/>
      <c r="DO47" s="199"/>
      <c r="DP47" s="199"/>
      <c r="DQ47" s="199"/>
      <c r="DR47" s="199"/>
      <c r="DS47" s="199"/>
      <c r="DT47" s="199"/>
      <c r="DU47" s="199"/>
      <c r="DV47" s="199"/>
      <c r="DW47" s="199"/>
      <c r="DX47" s="199"/>
      <c r="DY47" s="199"/>
      <c r="DZ47" s="199"/>
      <c r="EA47" s="199"/>
      <c r="EB47" s="199"/>
      <c r="EC47" s="199"/>
      <c r="ED47" s="199"/>
      <c r="EE47" s="199"/>
      <c r="EF47" s="199"/>
      <c r="EG47" s="199"/>
      <c r="EH47" s="199"/>
      <c r="EI47" s="199"/>
      <c r="EJ47" s="199"/>
      <c r="EK47" s="199"/>
      <c r="EL47" s="199"/>
      <c r="EM47" s="199"/>
      <c r="EN47" s="199"/>
      <c r="EO47" s="199"/>
      <c r="EP47" s="199"/>
      <c r="EQ47" s="199"/>
      <c r="ER47" s="199"/>
      <c r="ES47" s="199"/>
      <c r="ET47" s="199"/>
      <c r="EU47" s="199"/>
      <c r="EV47" s="199"/>
      <c r="EW47" s="199"/>
      <c r="EX47" s="199"/>
      <c r="EY47" s="199"/>
      <c r="EZ47" s="199"/>
      <c r="FA47" s="199"/>
      <c r="FB47" s="199"/>
      <c r="FC47" s="199"/>
      <c r="FD47" s="199"/>
      <c r="FE47" s="199"/>
      <c r="FF47" s="199"/>
      <c r="FG47" s="199"/>
      <c r="FH47" s="199"/>
      <c r="FI47" s="199"/>
      <c r="FJ47" s="199"/>
      <c r="FK47" s="199"/>
      <c r="FL47" s="199"/>
      <c r="FM47" s="199"/>
      <c r="FN47" s="199"/>
      <c r="FO47" s="199"/>
      <c r="FP47" s="199"/>
    </row>
    <row r="48" spans="1:172" ht="24" customHeight="1" x14ac:dyDescent="0.2">
      <c r="A48" s="490" t="s">
        <v>146</v>
      </c>
      <c r="B48" s="491" t="s">
        <v>2</v>
      </c>
      <c r="C48" s="491" t="s">
        <v>3</v>
      </c>
      <c r="D48" s="491" t="s">
        <v>4</v>
      </c>
      <c r="E48" s="491" t="s">
        <v>5</v>
      </c>
      <c r="F48" s="491" t="s">
        <v>138</v>
      </c>
      <c r="G48" s="492" t="s">
        <v>139</v>
      </c>
      <c r="I48" s="490" t="s">
        <v>146</v>
      </c>
      <c r="J48" s="491" t="s">
        <v>2</v>
      </c>
      <c r="K48" s="491" t="s">
        <v>3</v>
      </c>
      <c r="L48" s="491" t="s">
        <v>4</v>
      </c>
      <c r="M48" s="491" t="s">
        <v>5</v>
      </c>
      <c r="N48" s="491" t="s">
        <v>138</v>
      </c>
      <c r="O48" s="492" t="s">
        <v>139</v>
      </c>
      <c r="Q48" s="487"/>
      <c r="T48" s="406"/>
      <c r="U48" s="490" t="s">
        <v>146</v>
      </c>
      <c r="V48" s="491" t="s">
        <v>2</v>
      </c>
      <c r="W48" s="491" t="s">
        <v>3</v>
      </c>
      <c r="X48" s="491" t="s">
        <v>4</v>
      </c>
      <c r="Y48" s="491" t="s">
        <v>5</v>
      </c>
      <c r="Z48" s="491" t="s">
        <v>138</v>
      </c>
      <c r="AA48" s="492" t="s">
        <v>139</v>
      </c>
      <c r="CV48" s="199"/>
      <c r="CW48" s="199"/>
      <c r="CX48" s="199"/>
      <c r="CY48" s="199"/>
      <c r="CZ48" s="199"/>
      <c r="DA48" s="199"/>
      <c r="DB48" s="199"/>
      <c r="DC48" s="199"/>
      <c r="DD48" s="199"/>
      <c r="DE48" s="199"/>
      <c r="DF48" s="199"/>
      <c r="DG48" s="199"/>
      <c r="DH48" s="199"/>
      <c r="DI48" s="199"/>
      <c r="DJ48" s="199"/>
      <c r="DK48" s="199"/>
      <c r="DL48" s="199"/>
      <c r="DM48" s="199"/>
      <c r="DN48" s="199"/>
      <c r="DO48" s="199"/>
      <c r="DP48" s="199"/>
      <c r="DQ48" s="199"/>
      <c r="DR48" s="199"/>
      <c r="DS48" s="199"/>
      <c r="DT48" s="199"/>
      <c r="DU48" s="199"/>
      <c r="DV48" s="199"/>
      <c r="DW48" s="199"/>
      <c r="DX48" s="199"/>
      <c r="DY48" s="199"/>
      <c r="DZ48" s="199"/>
      <c r="EA48" s="199"/>
      <c r="EB48" s="199"/>
      <c r="EC48" s="199"/>
      <c r="ED48" s="199"/>
      <c r="EE48" s="199"/>
      <c r="EF48" s="199"/>
      <c r="EG48" s="199"/>
      <c r="EH48" s="199"/>
      <c r="EI48" s="199"/>
      <c r="EJ48" s="199"/>
      <c r="EK48" s="199"/>
      <c r="EL48" s="199"/>
      <c r="EM48" s="199"/>
      <c r="EN48" s="199"/>
      <c r="EO48" s="199"/>
      <c r="EP48" s="199"/>
      <c r="EQ48" s="199"/>
      <c r="ER48" s="199"/>
      <c r="ES48" s="199"/>
      <c r="ET48" s="199"/>
      <c r="EU48" s="199"/>
      <c r="EV48" s="199"/>
      <c r="EW48" s="199"/>
      <c r="EX48" s="199"/>
      <c r="EY48" s="199"/>
      <c r="EZ48" s="199"/>
      <c r="FA48" s="199"/>
      <c r="FB48" s="199"/>
      <c r="FC48" s="199"/>
      <c r="FD48" s="199"/>
      <c r="FE48" s="199"/>
      <c r="FF48" s="199"/>
      <c r="FG48" s="199"/>
      <c r="FH48" s="199"/>
      <c r="FI48" s="199"/>
      <c r="FJ48" s="199"/>
      <c r="FK48" s="199"/>
      <c r="FL48" s="199"/>
      <c r="FM48" s="199"/>
      <c r="FN48" s="199"/>
      <c r="FO48" s="199"/>
      <c r="FP48" s="199"/>
    </row>
    <row r="49" spans="1:172" ht="19.95" customHeight="1" x14ac:dyDescent="0.2">
      <c r="A49" s="493" t="s">
        <v>171</v>
      </c>
      <c r="B49" s="494">
        <f>SUM(B50:B54)</f>
        <v>26480948.116</v>
      </c>
      <c r="C49" s="494">
        <f>SUM(C50:C54)</f>
        <v>17905940.767000001</v>
      </c>
      <c r="D49" s="494">
        <f t="shared" ref="D49:F49" si="46">SUM(D50:D54)</f>
        <v>5328305.2649999997</v>
      </c>
      <c r="E49" s="494">
        <f t="shared" si="46"/>
        <v>8957.6880000000019</v>
      </c>
      <c r="F49" s="494">
        <f t="shared" si="46"/>
        <v>580486.58600000013</v>
      </c>
      <c r="G49" s="495">
        <f>SUM(G50:G54)</f>
        <v>2657257.81</v>
      </c>
      <c r="I49" s="493" t="s">
        <v>171</v>
      </c>
      <c r="J49" s="494">
        <f>SUM(J50:J54)</f>
        <v>50226420.979999989</v>
      </c>
      <c r="K49" s="494">
        <f t="shared" ref="K49:N49" si="47">SUM(K50:K54)</f>
        <v>39322247.150999993</v>
      </c>
      <c r="L49" s="494">
        <f t="shared" si="47"/>
        <v>2764078.4920000001</v>
      </c>
      <c r="M49" s="494">
        <f t="shared" si="47"/>
        <v>761862.48999999987</v>
      </c>
      <c r="N49" s="494">
        <f t="shared" si="47"/>
        <v>274561.02799999999</v>
      </c>
      <c r="O49" s="494">
        <f>SUM(O50:O54)</f>
        <v>7103671.8190000001</v>
      </c>
      <c r="Q49" s="487"/>
      <c r="T49" s="488"/>
      <c r="U49" s="496" t="s">
        <v>171</v>
      </c>
      <c r="V49" s="497">
        <f>SUM(V50:V54)</f>
        <v>47867425.69600001</v>
      </c>
      <c r="W49" s="497">
        <f t="shared" ref="W49:AA49" si="48">SUM(W50:W54)</f>
        <v>38540150.19600001</v>
      </c>
      <c r="X49" s="497">
        <f t="shared" si="48"/>
        <v>3480286.8880000003</v>
      </c>
      <c r="Y49" s="497">
        <f t="shared" si="48"/>
        <v>928401.14999999991</v>
      </c>
      <c r="Z49" s="497">
        <f t="shared" si="48"/>
        <v>252814.1</v>
      </c>
      <c r="AA49" s="497">
        <f t="shared" si="48"/>
        <v>4665773.3619999997</v>
      </c>
      <c r="CV49" s="199"/>
      <c r="CW49" s="199"/>
      <c r="CX49" s="199"/>
      <c r="CY49" s="199"/>
      <c r="CZ49" s="199"/>
      <c r="DA49" s="199"/>
      <c r="DB49" s="199"/>
      <c r="DC49" s="199"/>
      <c r="DD49" s="199"/>
      <c r="DE49" s="199"/>
      <c r="DF49" s="199"/>
      <c r="DG49" s="199"/>
      <c r="DH49" s="199"/>
      <c r="DI49" s="199"/>
      <c r="DJ49" s="199"/>
      <c r="DK49" s="199"/>
      <c r="DL49" s="199"/>
      <c r="DM49" s="199"/>
      <c r="DN49" s="199"/>
      <c r="DO49" s="199"/>
      <c r="DP49" s="199"/>
      <c r="DQ49" s="199"/>
      <c r="DR49" s="199"/>
      <c r="DS49" s="199"/>
      <c r="DT49" s="199"/>
      <c r="DU49" s="199"/>
      <c r="DV49" s="199"/>
      <c r="DW49" s="199"/>
      <c r="DX49" s="199"/>
      <c r="DY49" s="199"/>
      <c r="DZ49" s="199"/>
      <c r="EA49" s="199"/>
      <c r="EB49" s="199"/>
      <c r="EC49" s="199"/>
      <c r="ED49" s="199"/>
      <c r="EE49" s="199"/>
      <c r="EF49" s="199"/>
      <c r="EG49" s="199"/>
      <c r="EH49" s="199"/>
      <c r="EI49" s="199"/>
      <c r="EJ49" s="199"/>
      <c r="EK49" s="199"/>
      <c r="EL49" s="199"/>
      <c r="EM49" s="199"/>
      <c r="EN49" s="199"/>
      <c r="EO49" s="199"/>
      <c r="EP49" s="199"/>
      <c r="EQ49" s="199"/>
      <c r="ER49" s="199"/>
      <c r="ES49" s="199"/>
      <c r="ET49" s="199"/>
      <c r="EU49" s="199"/>
      <c r="EV49" s="199"/>
      <c r="EW49" s="199"/>
      <c r="EX49" s="199"/>
      <c r="EY49" s="199"/>
      <c r="EZ49" s="199"/>
      <c r="FA49" s="199"/>
      <c r="FB49" s="199"/>
      <c r="FC49" s="199"/>
      <c r="FD49" s="199"/>
      <c r="FE49" s="199"/>
      <c r="FF49" s="199"/>
      <c r="FG49" s="199"/>
      <c r="FH49" s="199"/>
      <c r="FI49" s="199"/>
      <c r="FJ49" s="199"/>
      <c r="FK49" s="199"/>
      <c r="FL49" s="199"/>
      <c r="FM49" s="199"/>
      <c r="FN49" s="199"/>
      <c r="FO49" s="199"/>
      <c r="FP49" s="199"/>
    </row>
    <row r="50" spans="1:172" ht="19.95" customHeight="1" x14ac:dyDescent="0.2">
      <c r="A50" s="498" t="s">
        <v>76</v>
      </c>
      <c r="B50" s="499">
        <f>C50+D50+E50+F50+G50</f>
        <v>18474866.300999999</v>
      </c>
      <c r="C50" s="500">
        <v>13988489.293000001</v>
      </c>
      <c r="D50" s="500">
        <v>1892737.6110000003</v>
      </c>
      <c r="E50" s="500">
        <v>4036.6090000000004</v>
      </c>
      <c r="F50" s="500">
        <v>509096.5070000001</v>
      </c>
      <c r="G50" s="501">
        <v>2080506.281</v>
      </c>
      <c r="I50" s="498" t="s">
        <v>76</v>
      </c>
      <c r="J50" s="499">
        <f>K50+L50+M50+N50+O50</f>
        <v>24405981.416999996</v>
      </c>
      <c r="K50" s="500">
        <v>20416774.923999995</v>
      </c>
      <c r="L50" s="500">
        <v>1119768.9990000001</v>
      </c>
      <c r="M50" s="500">
        <v>80453.42200000002</v>
      </c>
      <c r="N50" s="500">
        <v>200333.09399999998</v>
      </c>
      <c r="O50" s="501">
        <v>2588650.9779999997</v>
      </c>
      <c r="Q50" s="487"/>
      <c r="T50" s="488"/>
      <c r="U50" s="502" t="s">
        <v>76</v>
      </c>
      <c r="V50" s="503">
        <f>W50+X50+Y50+Z50+AA50</f>
        <v>23689608.019000009</v>
      </c>
      <c r="W50" s="504">
        <v>19750076.517000008</v>
      </c>
      <c r="X50" s="504">
        <v>1054668.9099999999</v>
      </c>
      <c r="Y50" s="504">
        <v>80792.446000000011</v>
      </c>
      <c r="Z50" s="504">
        <v>185751.04799999998</v>
      </c>
      <c r="AA50" s="505">
        <v>2618319.0980000002</v>
      </c>
      <c r="CV50" s="199"/>
      <c r="CW50" s="199"/>
      <c r="CX50" s="199"/>
      <c r="CY50" s="199"/>
      <c r="CZ50" s="199"/>
      <c r="DA50" s="199"/>
      <c r="DB50" s="199"/>
      <c r="DC50" s="199"/>
      <c r="DD50" s="199"/>
      <c r="DE50" s="199"/>
      <c r="DF50" s="199"/>
      <c r="DG50" s="199"/>
      <c r="DH50" s="199"/>
      <c r="DI50" s="199"/>
      <c r="DJ50" s="199"/>
      <c r="DK50" s="199"/>
      <c r="DL50" s="199"/>
      <c r="DM50" s="199"/>
      <c r="DN50" s="199"/>
      <c r="DO50" s="199"/>
      <c r="DP50" s="199"/>
      <c r="DQ50" s="199"/>
      <c r="DR50" s="199"/>
      <c r="DS50" s="199"/>
      <c r="DT50" s="199"/>
      <c r="DU50" s="199"/>
      <c r="DV50" s="199"/>
      <c r="DW50" s="199"/>
      <c r="DX50" s="199"/>
      <c r="DY50" s="199"/>
      <c r="DZ50" s="199"/>
      <c r="EA50" s="199"/>
      <c r="EB50" s="199"/>
      <c r="EC50" s="199"/>
      <c r="ED50" s="199"/>
      <c r="EE50" s="199"/>
      <c r="EF50" s="199"/>
      <c r="EG50" s="199"/>
      <c r="EH50" s="199"/>
      <c r="EI50" s="199"/>
      <c r="EJ50" s="199"/>
      <c r="EK50" s="199"/>
      <c r="EL50" s="199"/>
      <c r="EM50" s="199"/>
      <c r="EN50" s="199"/>
      <c r="EO50" s="199"/>
      <c r="EP50" s="199"/>
      <c r="EQ50" s="199"/>
      <c r="ER50" s="199"/>
      <c r="ES50" s="199"/>
      <c r="ET50" s="199"/>
      <c r="EU50" s="199"/>
      <c r="EV50" s="199"/>
      <c r="EW50" s="199"/>
      <c r="EX50" s="199"/>
      <c r="EY50" s="199"/>
      <c r="EZ50" s="199"/>
      <c r="FA50" s="199"/>
      <c r="FB50" s="199"/>
      <c r="FC50" s="199"/>
      <c r="FD50" s="199"/>
      <c r="FE50" s="199"/>
      <c r="FF50" s="199"/>
      <c r="FG50" s="199"/>
      <c r="FH50" s="199"/>
      <c r="FI50" s="199"/>
      <c r="FJ50" s="199"/>
      <c r="FK50" s="199"/>
      <c r="FL50" s="199"/>
      <c r="FM50" s="199"/>
      <c r="FN50" s="199"/>
      <c r="FO50" s="199"/>
      <c r="FP50" s="199"/>
    </row>
    <row r="51" spans="1:172" ht="19.95" customHeight="1" x14ac:dyDescent="0.2">
      <c r="A51" s="498" t="s">
        <v>77</v>
      </c>
      <c r="B51" s="499">
        <f t="shared" ref="B51:B54" si="49">C51+D51+E51+F51+G51</f>
        <v>2652965.859999998</v>
      </c>
      <c r="C51" s="500">
        <v>1341017.3699999982</v>
      </c>
      <c r="D51" s="500">
        <v>958854.92699999979</v>
      </c>
      <c r="E51" s="500">
        <v>997.72499999999991</v>
      </c>
      <c r="F51" s="500">
        <v>21893.390000000007</v>
      </c>
      <c r="G51" s="501">
        <v>330202.44799999986</v>
      </c>
      <c r="I51" s="498" t="s">
        <v>79</v>
      </c>
      <c r="J51" s="499">
        <f>K51+L51+M51+N51+O51</f>
        <v>10604411.220000003</v>
      </c>
      <c r="K51" s="500">
        <v>8389756.415000001</v>
      </c>
      <c r="L51" s="500">
        <v>1059222.9990000001</v>
      </c>
      <c r="M51" s="500">
        <v>144523.85699999999</v>
      </c>
      <c r="N51" s="500">
        <v>6112.3889999999992</v>
      </c>
      <c r="O51" s="501">
        <v>1004795.56</v>
      </c>
      <c r="Q51" s="487"/>
      <c r="T51" s="406"/>
      <c r="U51" s="502" t="s">
        <v>79</v>
      </c>
      <c r="V51" s="503">
        <f>W51+X51+Y51+Z51+AA51</f>
        <v>10405875.830000006</v>
      </c>
      <c r="W51" s="504">
        <v>8354904.7220000047</v>
      </c>
      <c r="X51" s="504">
        <v>1053449.3220000002</v>
      </c>
      <c r="Y51" s="504">
        <v>238069.29399999997</v>
      </c>
      <c r="Z51" s="504">
        <v>6642.72</v>
      </c>
      <c r="AA51" s="505">
        <v>752809.77200000011</v>
      </c>
      <c r="CV51" s="199"/>
      <c r="CW51" s="199"/>
      <c r="CX51" s="199"/>
      <c r="CY51" s="199"/>
      <c r="CZ51" s="199"/>
      <c r="DA51" s="199"/>
      <c r="DB51" s="199"/>
      <c r="DC51" s="199"/>
      <c r="DD51" s="199"/>
      <c r="DE51" s="199"/>
      <c r="DF51" s="199"/>
      <c r="DG51" s="199"/>
      <c r="DH51" s="199"/>
      <c r="DI51" s="199"/>
      <c r="DJ51" s="199"/>
      <c r="DK51" s="199"/>
      <c r="DL51" s="199"/>
      <c r="DM51" s="199"/>
      <c r="DN51" s="199"/>
      <c r="DO51" s="199"/>
      <c r="DP51" s="199"/>
      <c r="DQ51" s="199"/>
      <c r="DR51" s="199"/>
      <c r="DS51" s="199"/>
      <c r="DT51" s="199"/>
      <c r="DU51" s="199"/>
      <c r="DV51" s="199"/>
      <c r="DW51" s="199"/>
      <c r="DX51" s="199"/>
      <c r="DY51" s="199"/>
      <c r="DZ51" s="199"/>
      <c r="EA51" s="199"/>
      <c r="EB51" s="199"/>
      <c r="EC51" s="199"/>
      <c r="ED51" s="199"/>
      <c r="EE51" s="199"/>
      <c r="EF51" s="199"/>
      <c r="EG51" s="199"/>
      <c r="EH51" s="199"/>
      <c r="EI51" s="199"/>
      <c r="EJ51" s="199"/>
      <c r="EK51" s="199"/>
      <c r="EL51" s="199"/>
      <c r="EM51" s="199"/>
      <c r="EN51" s="199"/>
      <c r="EO51" s="199"/>
      <c r="EP51" s="199"/>
      <c r="EQ51" s="199"/>
      <c r="ER51" s="199"/>
      <c r="ES51" s="199"/>
      <c r="ET51" s="199"/>
      <c r="EU51" s="199"/>
      <c r="EV51" s="199"/>
      <c r="EW51" s="199"/>
      <c r="EX51" s="199"/>
      <c r="EY51" s="199"/>
      <c r="EZ51" s="199"/>
      <c r="FA51" s="199"/>
      <c r="FB51" s="199"/>
      <c r="FC51" s="199"/>
      <c r="FD51" s="199"/>
      <c r="FE51" s="199"/>
      <c r="FF51" s="199"/>
      <c r="FG51" s="199"/>
      <c r="FH51" s="199"/>
      <c r="FI51" s="199"/>
      <c r="FJ51" s="199"/>
      <c r="FK51" s="199"/>
      <c r="FL51" s="199"/>
      <c r="FM51" s="199"/>
      <c r="FN51" s="199"/>
      <c r="FO51" s="199"/>
      <c r="FP51" s="199"/>
    </row>
    <row r="52" spans="1:172" ht="19.95" customHeight="1" x14ac:dyDescent="0.2">
      <c r="A52" s="498" t="s">
        <v>79</v>
      </c>
      <c r="B52" s="499">
        <f t="shared" si="49"/>
        <v>2006118.5279999995</v>
      </c>
      <c r="C52" s="500">
        <v>1456445.2349999994</v>
      </c>
      <c r="D52" s="500">
        <v>414065.18300000002</v>
      </c>
      <c r="E52" s="500">
        <v>2028.1689999999996</v>
      </c>
      <c r="F52" s="500">
        <v>1320.6310000000001</v>
      </c>
      <c r="G52" s="501">
        <v>132259.31</v>
      </c>
      <c r="I52" s="498" t="s">
        <v>77</v>
      </c>
      <c r="J52" s="499">
        <f>K52+L52+M52+N52+O52</f>
        <v>7851079.2580000013</v>
      </c>
      <c r="K52" s="500">
        <v>4272078.1230000006</v>
      </c>
      <c r="L52" s="500">
        <v>356086.71799999994</v>
      </c>
      <c r="M52" s="500">
        <v>372304.93199999991</v>
      </c>
      <c r="N52" s="500">
        <v>16236.375000000002</v>
      </c>
      <c r="O52" s="501">
        <v>2834373.11</v>
      </c>
      <c r="Q52" s="487"/>
      <c r="T52" s="488"/>
      <c r="U52" s="502" t="s">
        <v>77</v>
      </c>
      <c r="V52" s="503">
        <f>W52+X52+Y52+Z52+AA52</f>
        <v>5752540.0910000009</v>
      </c>
      <c r="W52" s="504">
        <v>4296745.9090000009</v>
      </c>
      <c r="X52" s="504">
        <v>338630.72000000003</v>
      </c>
      <c r="Y52" s="504">
        <v>452148.88900000002</v>
      </c>
      <c r="Z52" s="504">
        <v>12305.213999999998</v>
      </c>
      <c r="AA52" s="505">
        <v>652709.35900000005</v>
      </c>
      <c r="CV52" s="199"/>
      <c r="CW52" s="199"/>
      <c r="CX52" s="199"/>
      <c r="CY52" s="199"/>
      <c r="CZ52" s="199"/>
      <c r="DA52" s="199"/>
      <c r="DB52" s="199"/>
      <c r="DC52" s="199"/>
      <c r="DD52" s="199"/>
      <c r="DE52" s="199"/>
      <c r="DF52" s="199"/>
      <c r="DG52" s="199"/>
      <c r="DH52" s="199"/>
      <c r="DI52" s="199"/>
      <c r="DJ52" s="199"/>
      <c r="DK52" s="199"/>
      <c r="DL52" s="199"/>
      <c r="DM52" s="199"/>
      <c r="DN52" s="199"/>
      <c r="DO52" s="199"/>
      <c r="DP52" s="199"/>
      <c r="DQ52" s="199"/>
      <c r="DR52" s="199"/>
      <c r="DS52" s="199"/>
      <c r="DT52" s="199"/>
      <c r="DU52" s="199"/>
      <c r="DV52" s="199"/>
      <c r="DW52" s="199"/>
      <c r="DX52" s="199"/>
      <c r="DY52" s="199"/>
      <c r="DZ52" s="199"/>
      <c r="EA52" s="199"/>
      <c r="EB52" s="199"/>
      <c r="EC52" s="199"/>
      <c r="ED52" s="199"/>
      <c r="EE52" s="199"/>
      <c r="EF52" s="199"/>
      <c r="EG52" s="199"/>
      <c r="EH52" s="199"/>
      <c r="EI52" s="199"/>
      <c r="EJ52" s="199"/>
      <c r="EK52" s="199"/>
      <c r="EL52" s="199"/>
      <c r="EM52" s="199"/>
      <c r="EN52" s="199"/>
      <c r="EO52" s="199"/>
      <c r="EP52" s="199"/>
      <c r="EQ52" s="199"/>
      <c r="ER52" s="199"/>
      <c r="ES52" s="199"/>
      <c r="ET52" s="199"/>
      <c r="EU52" s="199"/>
      <c r="EV52" s="199"/>
      <c r="EW52" s="199"/>
      <c r="EX52" s="199"/>
      <c r="EY52" s="199"/>
      <c r="EZ52" s="199"/>
      <c r="FA52" s="199"/>
      <c r="FB52" s="199"/>
      <c r="FC52" s="199"/>
      <c r="FD52" s="199"/>
      <c r="FE52" s="199"/>
      <c r="FF52" s="199"/>
      <c r="FG52" s="199"/>
      <c r="FH52" s="199"/>
      <c r="FI52" s="199"/>
      <c r="FJ52" s="199"/>
      <c r="FK52" s="199"/>
      <c r="FL52" s="199"/>
      <c r="FM52" s="199"/>
      <c r="FN52" s="199"/>
      <c r="FO52" s="199"/>
      <c r="FP52" s="199"/>
    </row>
    <row r="53" spans="1:172" ht="19.95" customHeight="1" x14ac:dyDescent="0.2">
      <c r="A53" s="498" t="s">
        <v>118</v>
      </c>
      <c r="B53" s="499">
        <f t="shared" si="49"/>
        <v>1683692.6229999994</v>
      </c>
      <c r="C53" s="500">
        <v>638416.598</v>
      </c>
      <c r="D53" s="500">
        <v>914903.22099999944</v>
      </c>
      <c r="E53" s="500">
        <v>1386.4319999999998</v>
      </c>
      <c r="F53" s="500">
        <v>47899.070999999996</v>
      </c>
      <c r="G53" s="501">
        <v>81087.301000000021</v>
      </c>
      <c r="I53" s="498" t="s">
        <v>114</v>
      </c>
      <c r="J53" s="499">
        <f>K53+L53+M53+N53+O53</f>
        <v>4109341.2669999991</v>
      </c>
      <c r="K53" s="500">
        <v>3428328.3389999992</v>
      </c>
      <c r="L53" s="500">
        <v>228999.77600000001</v>
      </c>
      <c r="M53" s="500">
        <v>38835.188999999984</v>
      </c>
      <c r="N53" s="500">
        <v>11568.596000000003</v>
      </c>
      <c r="O53" s="501">
        <v>401609.36700000014</v>
      </c>
      <c r="Q53" s="487"/>
      <c r="T53" s="488"/>
      <c r="U53" s="502" t="s">
        <v>114</v>
      </c>
      <c r="V53" s="503">
        <f>W53+X53+Y53+Z53+AA53</f>
        <v>4045360.2919999976</v>
      </c>
      <c r="W53" s="504">
        <v>3344158.3249999974</v>
      </c>
      <c r="X53" s="504">
        <v>276716.27899999998</v>
      </c>
      <c r="Y53" s="504">
        <v>32592.634000000013</v>
      </c>
      <c r="Z53" s="504">
        <v>6849.4310000000005</v>
      </c>
      <c r="AA53" s="505">
        <v>385043.62300000002</v>
      </c>
      <c r="CU53" s="112"/>
      <c r="CV53" s="506"/>
      <c r="CW53" s="506"/>
      <c r="CX53" s="506"/>
      <c r="CY53" s="506"/>
      <c r="CZ53" s="506"/>
      <c r="DA53" s="506"/>
      <c r="DB53" s="506"/>
      <c r="DC53" s="506"/>
      <c r="DD53" s="506"/>
      <c r="DE53" s="506"/>
      <c r="DF53" s="506"/>
      <c r="DG53" s="199"/>
      <c r="DH53" s="199"/>
      <c r="DI53" s="199"/>
      <c r="DJ53" s="199"/>
      <c r="DK53" s="199"/>
      <c r="DL53" s="199"/>
      <c r="DM53" s="199"/>
      <c r="DN53" s="199"/>
      <c r="DO53" s="199"/>
      <c r="DP53" s="199"/>
      <c r="DQ53" s="199"/>
      <c r="DR53" s="199"/>
      <c r="DS53" s="199"/>
      <c r="DT53" s="199"/>
      <c r="DU53" s="199"/>
      <c r="DV53" s="199"/>
      <c r="DW53" s="199"/>
      <c r="DX53" s="199"/>
      <c r="DY53" s="199"/>
      <c r="DZ53" s="199"/>
      <c r="EA53" s="199"/>
      <c r="EB53" s="199"/>
      <c r="EC53" s="199"/>
      <c r="ED53" s="199"/>
      <c r="EE53" s="199"/>
      <c r="EF53" s="199"/>
      <c r="EG53" s="199"/>
      <c r="EH53" s="199"/>
      <c r="EI53" s="199"/>
      <c r="EJ53" s="199"/>
      <c r="EK53" s="199"/>
      <c r="EL53" s="199"/>
      <c r="EM53" s="199"/>
      <c r="EN53" s="199"/>
      <c r="EO53" s="199"/>
      <c r="EP53" s="199"/>
      <c r="EQ53" s="199"/>
      <c r="ER53" s="199"/>
      <c r="ES53" s="199"/>
      <c r="ET53" s="199"/>
      <c r="EU53" s="199"/>
      <c r="EV53" s="199"/>
      <c r="EW53" s="199"/>
      <c r="EX53" s="199"/>
      <c r="EY53" s="199"/>
      <c r="EZ53" s="199"/>
      <c r="FA53" s="199"/>
      <c r="FB53" s="199"/>
      <c r="FC53" s="199"/>
      <c r="FD53" s="199"/>
      <c r="FE53" s="199"/>
      <c r="FF53" s="199"/>
      <c r="FG53" s="199"/>
      <c r="FH53" s="199"/>
      <c r="FI53" s="199"/>
      <c r="FJ53" s="199"/>
      <c r="FK53" s="199"/>
      <c r="FL53" s="199"/>
      <c r="FM53" s="199"/>
      <c r="FN53" s="199"/>
      <c r="FO53" s="199"/>
      <c r="FP53" s="199"/>
    </row>
    <row r="54" spans="1:172" ht="19.95" customHeight="1" x14ac:dyDescent="0.2">
      <c r="A54" s="507" t="s">
        <v>120</v>
      </c>
      <c r="B54" s="508">
        <f t="shared" si="49"/>
        <v>1663304.8039999998</v>
      </c>
      <c r="C54" s="509">
        <v>481572.27099999989</v>
      </c>
      <c r="D54" s="509">
        <v>1147744.3229999999</v>
      </c>
      <c r="E54" s="509">
        <v>508.7530000000001</v>
      </c>
      <c r="F54" s="509">
        <v>276.98699999999997</v>
      </c>
      <c r="G54" s="510">
        <v>33202.469999999987</v>
      </c>
      <c r="I54" s="507" t="s">
        <v>118</v>
      </c>
      <c r="J54" s="508">
        <f>K54+L54+M54+N54+O54</f>
        <v>3255607.8179999995</v>
      </c>
      <c r="K54" s="509">
        <v>2815309.3499999996</v>
      </c>
      <c r="L54" s="509">
        <v>0</v>
      </c>
      <c r="M54" s="509">
        <v>125745.09000000001</v>
      </c>
      <c r="N54" s="509">
        <v>40310.574000000001</v>
      </c>
      <c r="O54" s="510">
        <v>274242.80399999995</v>
      </c>
      <c r="Q54" s="487"/>
      <c r="T54" s="406"/>
      <c r="U54" s="511" t="s">
        <v>118</v>
      </c>
      <c r="V54" s="512">
        <f>W54+X54+Y54+Z54+AA54</f>
        <v>3974041.4640000006</v>
      </c>
      <c r="W54" s="513">
        <v>2794264.7230000002</v>
      </c>
      <c r="X54" s="513">
        <v>756821.65700000001</v>
      </c>
      <c r="Y54" s="513">
        <v>124797.88700000002</v>
      </c>
      <c r="Z54" s="513">
        <v>41265.686999999998</v>
      </c>
      <c r="AA54" s="514">
        <v>256891.51</v>
      </c>
      <c r="CU54" s="112"/>
      <c r="CV54" s="506"/>
      <c r="CW54" s="506"/>
      <c r="CX54" s="506"/>
      <c r="CY54" s="506"/>
      <c r="CZ54" s="506"/>
      <c r="DA54" s="506"/>
      <c r="DB54" s="506"/>
      <c r="DC54" s="506"/>
      <c r="DD54" s="506"/>
      <c r="DE54" s="506"/>
      <c r="DF54" s="506"/>
      <c r="DG54" s="199"/>
      <c r="DH54" s="199"/>
      <c r="DI54" s="199"/>
      <c r="DJ54" s="199"/>
      <c r="DK54" s="199"/>
      <c r="DL54" s="199"/>
      <c r="DM54" s="199"/>
      <c r="DN54" s="199"/>
      <c r="DO54" s="199"/>
      <c r="DP54" s="199"/>
      <c r="DQ54" s="199"/>
      <c r="DR54" s="199"/>
      <c r="DS54" s="199"/>
      <c r="DT54" s="199"/>
      <c r="DU54" s="199"/>
      <c r="DV54" s="199"/>
      <c r="DW54" s="199"/>
      <c r="DX54" s="199"/>
      <c r="DY54" s="199"/>
      <c r="DZ54" s="199"/>
      <c r="EA54" s="199"/>
      <c r="EB54" s="199"/>
      <c r="EC54" s="199"/>
      <c r="ED54" s="199"/>
      <c r="EE54" s="199"/>
      <c r="EF54" s="199"/>
      <c r="EG54" s="199"/>
      <c r="EH54" s="199"/>
      <c r="EI54" s="199"/>
      <c r="EJ54" s="199"/>
      <c r="EK54" s="199"/>
      <c r="EL54" s="199"/>
      <c r="EM54" s="199"/>
      <c r="EN54" s="199"/>
      <c r="EO54" s="199"/>
      <c r="EP54" s="199"/>
      <c r="EQ54" s="199"/>
      <c r="ER54" s="199"/>
      <c r="ES54" s="199"/>
      <c r="ET54" s="199"/>
      <c r="EU54" s="199"/>
      <c r="EV54" s="199"/>
      <c r="EW54" s="199"/>
      <c r="EX54" s="199"/>
      <c r="EY54" s="199"/>
      <c r="EZ54" s="199"/>
      <c r="FA54" s="199"/>
      <c r="FB54" s="199"/>
      <c r="FC54" s="199"/>
      <c r="FD54" s="199"/>
      <c r="FE54" s="199"/>
      <c r="FF54" s="199"/>
      <c r="FG54" s="199"/>
      <c r="FH54" s="199"/>
      <c r="FI54" s="199"/>
      <c r="FJ54" s="199"/>
      <c r="FK54" s="199"/>
      <c r="FL54" s="199"/>
      <c r="FM54" s="199"/>
      <c r="FN54" s="199"/>
      <c r="FO54" s="199"/>
      <c r="FP54" s="199"/>
    </row>
    <row r="55" spans="1:172" x14ac:dyDescent="0.2">
      <c r="N55" s="199"/>
      <c r="Q55" s="487"/>
      <c r="T55" s="488"/>
      <c r="U55" s="199"/>
      <c r="V55" s="199"/>
      <c r="W55" s="199"/>
      <c r="X55" s="199"/>
      <c r="Y55" s="199"/>
      <c r="Z55" s="199"/>
      <c r="AA55" s="199"/>
      <c r="CV55" s="199"/>
      <c r="CW55" s="199"/>
      <c r="CX55" s="199"/>
      <c r="CY55" s="199"/>
      <c r="CZ55" s="199"/>
      <c r="DA55" s="199"/>
      <c r="DB55" s="199"/>
      <c r="DC55" s="199"/>
      <c r="DD55" s="199"/>
      <c r="DE55" s="199"/>
      <c r="DF55" s="199"/>
      <c r="DG55" s="199"/>
      <c r="DH55" s="199"/>
      <c r="DI55" s="199"/>
      <c r="DJ55" s="199"/>
      <c r="DK55" s="199"/>
      <c r="DL55" s="199"/>
      <c r="DM55" s="199"/>
      <c r="DN55" s="199"/>
      <c r="DO55" s="199"/>
      <c r="DP55" s="199"/>
      <c r="DQ55" s="199"/>
      <c r="DR55" s="199"/>
      <c r="DS55" s="199"/>
      <c r="DT55" s="199"/>
      <c r="DU55" s="199"/>
      <c r="DV55" s="199"/>
      <c r="DW55" s="199"/>
      <c r="DX55" s="199"/>
      <c r="DY55" s="199"/>
      <c r="DZ55" s="199"/>
      <c r="EA55" s="199"/>
      <c r="EB55" s="199"/>
      <c r="EC55" s="199"/>
      <c r="ED55" s="199"/>
      <c r="EE55" s="199"/>
      <c r="EF55" s="199"/>
      <c r="EG55" s="199"/>
      <c r="EH55" s="199"/>
      <c r="EI55" s="199"/>
      <c r="EJ55" s="199"/>
      <c r="EK55" s="199"/>
      <c r="EL55" s="199"/>
      <c r="EM55" s="199"/>
      <c r="EN55" s="199"/>
      <c r="EO55" s="199"/>
      <c r="EP55" s="199"/>
      <c r="EQ55" s="199"/>
      <c r="ER55" s="199"/>
      <c r="ES55" s="199"/>
      <c r="ET55" s="199"/>
      <c r="EU55" s="199"/>
      <c r="EV55" s="199"/>
      <c r="EW55" s="199"/>
      <c r="EX55" s="199"/>
      <c r="EY55" s="199"/>
      <c r="EZ55" s="199"/>
      <c r="FA55" s="199"/>
      <c r="FB55" s="199"/>
      <c r="FC55" s="199"/>
      <c r="FD55" s="199"/>
      <c r="FE55" s="199"/>
      <c r="FF55" s="199"/>
      <c r="FG55" s="199"/>
      <c r="FH55" s="199"/>
      <c r="FI55" s="199"/>
      <c r="FJ55" s="199"/>
      <c r="FK55" s="199"/>
      <c r="FL55" s="199"/>
      <c r="FM55" s="199"/>
      <c r="FN55" s="199"/>
      <c r="FO55" s="199"/>
      <c r="FP55" s="199"/>
    </row>
    <row r="56" spans="1:172" x14ac:dyDescent="0.2">
      <c r="B56" s="515"/>
      <c r="C56" s="515"/>
      <c r="D56" s="515"/>
      <c r="E56" s="515"/>
      <c r="F56" s="515"/>
      <c r="G56" s="515"/>
      <c r="H56" s="515"/>
      <c r="I56" s="515"/>
      <c r="J56" s="515"/>
      <c r="K56" s="515"/>
      <c r="L56" s="515"/>
      <c r="M56" s="515"/>
      <c r="N56" s="515"/>
      <c r="O56" s="515"/>
      <c r="Q56" s="487"/>
      <c r="T56" s="488"/>
      <c r="CV56" s="199"/>
      <c r="CW56" s="199"/>
      <c r="CX56" s="199"/>
      <c r="CY56" s="199"/>
      <c r="CZ56" s="199"/>
      <c r="DA56" s="199"/>
      <c r="DB56" s="199"/>
      <c r="DC56" s="199"/>
      <c r="DD56" s="199"/>
      <c r="DE56" s="199"/>
      <c r="DF56" s="199"/>
      <c r="DG56" s="199"/>
      <c r="DH56" s="199"/>
      <c r="DI56" s="199"/>
      <c r="DJ56" s="199"/>
      <c r="DK56" s="199"/>
      <c r="DL56" s="199"/>
      <c r="DM56" s="199"/>
      <c r="DN56" s="199"/>
      <c r="DO56" s="199"/>
      <c r="DP56" s="199"/>
      <c r="DQ56" s="199"/>
      <c r="DR56" s="199"/>
      <c r="DS56" s="199"/>
      <c r="DT56" s="199"/>
      <c r="DU56" s="199"/>
      <c r="DV56" s="199"/>
      <c r="DW56" s="199"/>
      <c r="DX56" s="199"/>
      <c r="DY56" s="199"/>
      <c r="DZ56" s="199"/>
      <c r="EA56" s="199"/>
      <c r="EB56" s="199"/>
      <c r="EC56" s="199"/>
      <c r="ED56" s="199"/>
      <c r="EE56" s="199"/>
      <c r="EF56" s="199"/>
      <c r="EG56" s="199"/>
      <c r="EH56" s="199"/>
      <c r="EI56" s="199"/>
      <c r="EJ56" s="199"/>
      <c r="EK56" s="199"/>
      <c r="EL56" s="199"/>
      <c r="EM56" s="199"/>
      <c r="EN56" s="199"/>
      <c r="EO56" s="199"/>
      <c r="EP56" s="199"/>
      <c r="EQ56" s="199"/>
      <c r="ER56" s="199"/>
      <c r="ES56" s="199"/>
      <c r="ET56" s="199"/>
      <c r="EU56" s="199"/>
      <c r="EV56" s="199"/>
      <c r="EW56" s="199"/>
      <c r="EX56" s="199"/>
      <c r="EY56" s="199"/>
      <c r="EZ56" s="199"/>
      <c r="FA56" s="199"/>
      <c r="FB56" s="199"/>
      <c r="FC56" s="199"/>
      <c r="FD56" s="199"/>
      <c r="FE56" s="199"/>
      <c r="FF56" s="199"/>
      <c r="FG56" s="199"/>
      <c r="FH56" s="199"/>
      <c r="FI56" s="199"/>
      <c r="FJ56" s="199"/>
      <c r="FK56" s="199"/>
      <c r="FL56" s="199"/>
      <c r="FM56" s="199"/>
      <c r="FN56" s="199"/>
      <c r="FO56" s="199"/>
      <c r="FP56" s="199"/>
    </row>
    <row r="57" spans="1:172" x14ac:dyDescent="0.2">
      <c r="B57" s="515"/>
      <c r="C57" s="515"/>
      <c r="D57" s="515"/>
      <c r="E57" s="515"/>
      <c r="F57" s="515"/>
      <c r="G57" s="515"/>
      <c r="H57" s="515"/>
      <c r="I57" s="515"/>
      <c r="J57" s="515"/>
      <c r="K57" s="515"/>
      <c r="L57" s="515"/>
      <c r="M57" s="515"/>
      <c r="N57" s="515"/>
      <c r="O57" s="515"/>
      <c r="Q57" s="487"/>
      <c r="R57" s="199"/>
      <c r="S57" s="199"/>
      <c r="T57" s="199"/>
      <c r="U57" s="199"/>
      <c r="V57" s="199"/>
      <c r="W57" s="199"/>
      <c r="X57" s="199"/>
      <c r="Y57" s="199"/>
      <c r="Z57" s="199"/>
      <c r="AA57" s="199"/>
      <c r="CV57" s="199"/>
      <c r="CW57" s="199"/>
      <c r="CX57" s="199"/>
      <c r="CY57" s="199"/>
      <c r="CZ57" s="199"/>
      <c r="DA57" s="199"/>
      <c r="DB57" s="199"/>
      <c r="DC57" s="199"/>
      <c r="DD57" s="199"/>
      <c r="DE57" s="199"/>
      <c r="DF57" s="199"/>
      <c r="DG57" s="199"/>
      <c r="DH57" s="199"/>
      <c r="DI57" s="199"/>
      <c r="DJ57" s="199"/>
      <c r="DK57" s="199"/>
      <c r="DL57" s="199"/>
      <c r="DM57" s="199"/>
      <c r="DN57" s="199"/>
      <c r="DO57" s="199"/>
      <c r="DP57" s="199"/>
      <c r="DQ57" s="199"/>
      <c r="DR57" s="199"/>
      <c r="DS57" s="199"/>
      <c r="DT57" s="199"/>
      <c r="DU57" s="199"/>
      <c r="DV57" s="199"/>
      <c r="DW57" s="199"/>
      <c r="DX57" s="199"/>
      <c r="DY57" s="199"/>
      <c r="DZ57" s="199"/>
      <c r="EA57" s="199"/>
      <c r="EB57" s="199"/>
      <c r="EC57" s="199"/>
      <c r="ED57" s="199"/>
      <c r="EE57" s="199"/>
      <c r="EF57" s="199"/>
      <c r="EG57" s="199"/>
      <c r="EH57" s="199"/>
      <c r="EI57" s="199"/>
      <c r="EJ57" s="199"/>
      <c r="EK57" s="199"/>
      <c r="EL57" s="199"/>
      <c r="EM57" s="199"/>
      <c r="EN57" s="199"/>
      <c r="EO57" s="199"/>
      <c r="EP57" s="199"/>
      <c r="EQ57" s="199"/>
      <c r="ER57" s="199"/>
      <c r="ES57" s="199"/>
      <c r="ET57" s="199"/>
      <c r="EU57" s="199"/>
      <c r="EV57" s="199"/>
      <c r="EW57" s="199"/>
      <c r="EX57" s="199"/>
      <c r="EY57" s="199"/>
      <c r="EZ57" s="199"/>
      <c r="FA57" s="199"/>
      <c r="FB57" s="199"/>
      <c r="FC57" s="199"/>
      <c r="FD57" s="199"/>
      <c r="FE57" s="199"/>
      <c r="FF57" s="199"/>
      <c r="FG57" s="199"/>
      <c r="FH57" s="199"/>
      <c r="FI57" s="199"/>
      <c r="FJ57" s="199"/>
      <c r="FK57" s="199"/>
      <c r="FL57" s="199"/>
      <c r="FM57" s="199"/>
      <c r="FN57" s="199"/>
      <c r="FO57" s="199"/>
      <c r="FP57" s="199"/>
    </row>
    <row r="58" spans="1:172" x14ac:dyDescent="0.2">
      <c r="CV58" s="199"/>
      <c r="CW58" s="199"/>
      <c r="CX58" s="199"/>
      <c r="CY58" s="199"/>
      <c r="CZ58" s="199"/>
      <c r="DA58" s="199"/>
      <c r="DB58" s="199"/>
      <c r="DC58" s="199"/>
      <c r="DD58" s="199"/>
      <c r="DE58" s="199"/>
      <c r="DF58" s="199"/>
      <c r="DG58" s="199"/>
      <c r="DH58" s="199"/>
      <c r="DI58" s="199"/>
      <c r="DJ58" s="199"/>
      <c r="DK58" s="199"/>
      <c r="DL58" s="199"/>
      <c r="DM58" s="199"/>
      <c r="DN58" s="199"/>
      <c r="DO58" s="199"/>
      <c r="DP58" s="199"/>
      <c r="DQ58" s="199"/>
      <c r="DR58" s="199"/>
      <c r="DS58" s="199"/>
      <c r="DT58" s="199"/>
      <c r="DU58" s="199"/>
      <c r="DV58" s="199"/>
      <c r="DW58" s="199"/>
      <c r="DX58" s="199"/>
      <c r="DY58" s="199"/>
      <c r="DZ58" s="199"/>
      <c r="EA58" s="199"/>
      <c r="EB58" s="199"/>
      <c r="EC58" s="199"/>
      <c r="ED58" s="199"/>
      <c r="EE58" s="199"/>
      <c r="EF58" s="199"/>
      <c r="EG58" s="199"/>
      <c r="EH58" s="199"/>
      <c r="EI58" s="199"/>
      <c r="EJ58" s="199"/>
      <c r="EK58" s="199"/>
      <c r="EL58" s="199"/>
      <c r="EM58" s="199"/>
      <c r="EN58" s="199"/>
      <c r="EO58" s="199"/>
      <c r="EP58" s="199"/>
      <c r="EQ58" s="199"/>
      <c r="ER58" s="199"/>
      <c r="ES58" s="199"/>
      <c r="ET58" s="199"/>
      <c r="EU58" s="199"/>
      <c r="EV58" s="199"/>
      <c r="EW58" s="199"/>
      <c r="EX58" s="199"/>
      <c r="EY58" s="199"/>
      <c r="EZ58" s="199"/>
      <c r="FA58" s="199"/>
      <c r="FB58" s="199"/>
      <c r="FC58" s="199"/>
      <c r="FD58" s="199"/>
      <c r="FE58" s="199"/>
      <c r="FF58" s="199"/>
      <c r="FG58" s="199"/>
      <c r="FH58" s="199"/>
      <c r="FI58" s="199"/>
      <c r="FJ58" s="199"/>
      <c r="FK58" s="199"/>
      <c r="FL58" s="199"/>
      <c r="FM58" s="199"/>
      <c r="FN58" s="199"/>
      <c r="FO58" s="199"/>
      <c r="FP58" s="199"/>
    </row>
    <row r="59" spans="1:172" x14ac:dyDescent="0.2">
      <c r="CV59" s="199"/>
      <c r="CW59" s="199"/>
      <c r="CX59" s="199"/>
      <c r="CY59" s="199"/>
      <c r="CZ59" s="199"/>
      <c r="DA59" s="199"/>
      <c r="DB59" s="199"/>
      <c r="DC59" s="199"/>
      <c r="DD59" s="199"/>
      <c r="DE59" s="199"/>
      <c r="DF59" s="199"/>
      <c r="DG59" s="199"/>
      <c r="DH59" s="199"/>
      <c r="DI59" s="199"/>
      <c r="DJ59" s="199"/>
      <c r="DK59" s="199"/>
      <c r="DL59" s="199"/>
      <c r="DM59" s="199"/>
      <c r="DN59" s="199"/>
      <c r="DO59" s="199"/>
      <c r="DP59" s="199"/>
      <c r="DQ59" s="199"/>
      <c r="DR59" s="199"/>
      <c r="DS59" s="199"/>
      <c r="DT59" s="199"/>
      <c r="DU59" s="199"/>
      <c r="DV59" s="199"/>
      <c r="DW59" s="199"/>
      <c r="DX59" s="199"/>
      <c r="DY59" s="199"/>
      <c r="DZ59" s="199"/>
      <c r="EA59" s="199"/>
      <c r="EB59" s="199"/>
      <c r="EC59" s="199"/>
      <c r="ED59" s="199"/>
      <c r="EE59" s="199"/>
      <c r="EF59" s="199"/>
      <c r="EG59" s="199"/>
      <c r="EH59" s="199"/>
      <c r="EI59" s="199"/>
      <c r="EJ59" s="199"/>
      <c r="EK59" s="199"/>
      <c r="EL59" s="199"/>
      <c r="EM59" s="199"/>
      <c r="EN59" s="199"/>
      <c r="EO59" s="199"/>
      <c r="EP59" s="199"/>
      <c r="EQ59" s="199"/>
      <c r="ER59" s="199"/>
      <c r="ES59" s="199"/>
      <c r="ET59" s="199"/>
      <c r="EU59" s="199"/>
      <c r="EV59" s="199"/>
      <c r="EW59" s="199"/>
      <c r="EX59" s="199"/>
      <c r="EY59" s="199"/>
      <c r="EZ59" s="199"/>
      <c r="FA59" s="199"/>
      <c r="FB59" s="199"/>
      <c r="FC59" s="199"/>
      <c r="FD59" s="199"/>
      <c r="FE59" s="199"/>
      <c r="FF59" s="199"/>
      <c r="FG59" s="199"/>
      <c r="FH59" s="199"/>
      <c r="FI59" s="199"/>
      <c r="FJ59" s="199"/>
      <c r="FK59" s="199"/>
      <c r="FL59" s="199"/>
      <c r="FM59" s="199"/>
      <c r="FN59" s="199"/>
      <c r="FO59" s="199"/>
      <c r="FP59" s="199"/>
    </row>
    <row r="60" spans="1:172" x14ac:dyDescent="0.2">
      <c r="CV60" s="199"/>
      <c r="CW60" s="199"/>
      <c r="CX60" s="199"/>
      <c r="CY60" s="199"/>
      <c r="CZ60" s="199"/>
      <c r="DA60" s="199"/>
      <c r="DB60" s="199"/>
      <c r="DC60" s="199"/>
      <c r="DD60" s="199"/>
      <c r="DE60" s="199"/>
      <c r="DF60" s="199"/>
      <c r="DG60" s="199"/>
      <c r="DH60" s="199"/>
      <c r="DI60" s="199"/>
      <c r="DJ60" s="199"/>
      <c r="DK60" s="199"/>
      <c r="DL60" s="199"/>
      <c r="DM60" s="199"/>
      <c r="DN60" s="199"/>
      <c r="DO60" s="199"/>
      <c r="DP60" s="199"/>
      <c r="DQ60" s="199"/>
      <c r="DR60" s="199"/>
      <c r="DS60" s="199"/>
      <c r="DT60" s="199"/>
      <c r="DU60" s="199"/>
      <c r="DV60" s="199"/>
      <c r="DW60" s="199"/>
      <c r="DX60" s="199"/>
      <c r="DY60" s="199"/>
      <c r="DZ60" s="199"/>
      <c r="EA60" s="199"/>
      <c r="EB60" s="199"/>
      <c r="EC60" s="199"/>
      <c r="ED60" s="199"/>
      <c r="EE60" s="199"/>
      <c r="EF60" s="199"/>
      <c r="EG60" s="199"/>
      <c r="EH60" s="199"/>
      <c r="EI60" s="199"/>
      <c r="EJ60" s="199"/>
      <c r="EK60" s="199"/>
      <c r="EL60" s="199"/>
      <c r="EM60" s="199"/>
      <c r="EN60" s="199"/>
      <c r="EO60" s="199"/>
      <c r="EP60" s="199"/>
      <c r="EQ60" s="199"/>
      <c r="ER60" s="199"/>
      <c r="ES60" s="199"/>
      <c r="ET60" s="199"/>
      <c r="EU60" s="199"/>
      <c r="EV60" s="199"/>
      <c r="EW60" s="199"/>
      <c r="EX60" s="199"/>
      <c r="EY60" s="199"/>
      <c r="EZ60" s="199"/>
      <c r="FA60" s="199"/>
      <c r="FB60" s="199"/>
      <c r="FC60" s="199"/>
      <c r="FD60" s="199"/>
      <c r="FE60" s="199"/>
      <c r="FF60" s="199"/>
      <c r="FG60" s="199"/>
      <c r="FH60" s="199"/>
      <c r="FI60" s="199"/>
      <c r="FJ60" s="199"/>
      <c r="FK60" s="199"/>
      <c r="FL60" s="199"/>
      <c r="FM60" s="199"/>
      <c r="FN60" s="199"/>
      <c r="FO60" s="199"/>
      <c r="FP60" s="199"/>
    </row>
    <row r="61" spans="1:172" x14ac:dyDescent="0.2">
      <c r="CV61" s="199"/>
      <c r="CW61" s="199"/>
      <c r="CX61" s="199"/>
      <c r="CY61" s="199"/>
      <c r="CZ61" s="199"/>
      <c r="DA61" s="199"/>
      <c r="DB61" s="199"/>
      <c r="DC61" s="199"/>
      <c r="DD61" s="199"/>
      <c r="DE61" s="199"/>
      <c r="DF61" s="199"/>
      <c r="DG61" s="199"/>
      <c r="DH61" s="199"/>
      <c r="DI61" s="199"/>
      <c r="DJ61" s="199"/>
      <c r="DK61" s="199"/>
      <c r="DL61" s="199"/>
      <c r="DM61" s="199"/>
      <c r="DN61" s="199"/>
      <c r="DO61" s="199"/>
      <c r="DP61" s="199"/>
      <c r="DQ61" s="199"/>
      <c r="DR61" s="199"/>
      <c r="DS61" s="199"/>
      <c r="DT61" s="199"/>
      <c r="DU61" s="199"/>
      <c r="DV61" s="199"/>
      <c r="DW61" s="199"/>
      <c r="DX61" s="199"/>
      <c r="DY61" s="199"/>
      <c r="DZ61" s="199"/>
      <c r="EA61" s="199"/>
      <c r="EB61" s="199"/>
      <c r="EC61" s="199"/>
      <c r="ED61" s="199"/>
      <c r="EE61" s="199"/>
      <c r="EF61" s="199"/>
      <c r="EG61" s="199"/>
      <c r="EH61" s="199"/>
      <c r="EI61" s="199"/>
      <c r="EJ61" s="199"/>
      <c r="EK61" s="199"/>
      <c r="EL61" s="199"/>
      <c r="EM61" s="199"/>
      <c r="EN61" s="199"/>
      <c r="EO61" s="199"/>
      <c r="EP61" s="199"/>
      <c r="EQ61" s="199"/>
      <c r="ER61" s="199"/>
      <c r="ES61" s="199"/>
      <c r="ET61" s="199"/>
      <c r="EU61" s="199"/>
      <c r="EV61" s="199"/>
      <c r="EW61" s="199"/>
      <c r="EX61" s="199"/>
      <c r="EY61" s="199"/>
      <c r="EZ61" s="199"/>
      <c r="FA61" s="199"/>
      <c r="FB61" s="199"/>
      <c r="FC61" s="199"/>
      <c r="FD61" s="199"/>
      <c r="FE61" s="199"/>
      <c r="FF61" s="199"/>
      <c r="FG61" s="199"/>
      <c r="FH61" s="199"/>
      <c r="FI61" s="199"/>
      <c r="FJ61" s="199"/>
      <c r="FK61" s="199"/>
      <c r="FL61" s="199"/>
      <c r="FM61" s="199"/>
      <c r="FN61" s="199"/>
      <c r="FO61" s="199"/>
      <c r="FP61" s="199"/>
    </row>
    <row r="62" spans="1:172" x14ac:dyDescent="0.2">
      <c r="CV62" s="199"/>
      <c r="CW62" s="199"/>
      <c r="CX62" s="199"/>
      <c r="CY62" s="199"/>
      <c r="CZ62" s="199"/>
      <c r="DA62" s="199"/>
      <c r="DB62" s="199"/>
      <c r="DC62" s="199"/>
      <c r="DD62" s="199"/>
      <c r="DE62" s="199"/>
      <c r="DF62" s="199"/>
      <c r="DG62" s="199"/>
      <c r="DH62" s="199"/>
      <c r="DI62" s="199"/>
      <c r="DJ62" s="199"/>
      <c r="DK62" s="199"/>
      <c r="DL62" s="199"/>
      <c r="DM62" s="199"/>
      <c r="DN62" s="199"/>
      <c r="DO62" s="199"/>
      <c r="DP62" s="199"/>
      <c r="DQ62" s="199"/>
      <c r="DR62" s="199"/>
      <c r="DS62" s="199"/>
      <c r="DT62" s="199"/>
      <c r="DU62" s="199"/>
      <c r="DV62" s="199"/>
      <c r="DW62" s="199"/>
      <c r="DX62" s="199"/>
      <c r="DY62" s="199"/>
      <c r="DZ62" s="199"/>
      <c r="EA62" s="199"/>
      <c r="EB62" s="199"/>
      <c r="EC62" s="199"/>
      <c r="ED62" s="199"/>
      <c r="EE62" s="199"/>
      <c r="EF62" s="199"/>
      <c r="EG62" s="199"/>
      <c r="EH62" s="199"/>
      <c r="EI62" s="199"/>
      <c r="EJ62" s="199"/>
      <c r="EK62" s="199"/>
      <c r="EL62" s="199"/>
      <c r="EM62" s="199"/>
      <c r="EN62" s="199"/>
      <c r="EO62" s="199"/>
      <c r="EP62" s="199"/>
      <c r="EQ62" s="199"/>
      <c r="ER62" s="199"/>
      <c r="ES62" s="199"/>
      <c r="ET62" s="199"/>
      <c r="EU62" s="199"/>
      <c r="EV62" s="199"/>
      <c r="EW62" s="199"/>
      <c r="EX62" s="199"/>
      <c r="EY62" s="199"/>
      <c r="EZ62" s="199"/>
      <c r="FA62" s="199"/>
      <c r="FB62" s="199"/>
      <c r="FC62" s="199"/>
      <c r="FD62" s="199"/>
      <c r="FE62" s="199"/>
      <c r="FF62" s="199"/>
      <c r="FG62" s="199"/>
      <c r="FH62" s="199"/>
      <c r="FI62" s="199"/>
      <c r="FJ62" s="199"/>
      <c r="FK62" s="199"/>
      <c r="FL62" s="199"/>
      <c r="FM62" s="199"/>
      <c r="FN62" s="199"/>
      <c r="FO62" s="199"/>
      <c r="FP62" s="199"/>
    </row>
    <row r="63" spans="1:172" x14ac:dyDescent="0.2">
      <c r="CV63" s="199"/>
      <c r="CW63" s="199"/>
      <c r="CX63" s="199"/>
      <c r="CY63" s="199"/>
      <c r="CZ63" s="199"/>
      <c r="DA63" s="199"/>
      <c r="DB63" s="199"/>
      <c r="DC63" s="199"/>
      <c r="DD63" s="199"/>
      <c r="DE63" s="199"/>
      <c r="DF63" s="199"/>
      <c r="DG63" s="199"/>
      <c r="DH63" s="199"/>
      <c r="DI63" s="199"/>
      <c r="DJ63" s="199"/>
      <c r="DK63" s="199"/>
      <c r="DL63" s="199"/>
      <c r="DM63" s="199"/>
      <c r="DN63" s="199"/>
      <c r="DO63" s="199"/>
      <c r="DP63" s="199"/>
      <c r="DQ63" s="199"/>
      <c r="DR63" s="199"/>
      <c r="DS63" s="199"/>
      <c r="DT63" s="199"/>
      <c r="DU63" s="199"/>
      <c r="DV63" s="199"/>
      <c r="DW63" s="199"/>
      <c r="DX63" s="199"/>
      <c r="DY63" s="199"/>
      <c r="DZ63" s="199"/>
      <c r="EA63" s="199"/>
      <c r="EB63" s="199"/>
      <c r="EC63" s="199"/>
      <c r="ED63" s="199"/>
      <c r="EE63" s="199"/>
      <c r="EF63" s="199"/>
      <c r="EG63" s="199"/>
      <c r="EH63" s="199"/>
      <c r="EI63" s="199"/>
      <c r="EJ63" s="199"/>
      <c r="EK63" s="199"/>
      <c r="EL63" s="199"/>
      <c r="EM63" s="199"/>
      <c r="EN63" s="199"/>
      <c r="EO63" s="199"/>
      <c r="EP63" s="199"/>
      <c r="EQ63" s="199"/>
      <c r="ER63" s="199"/>
      <c r="ES63" s="199"/>
      <c r="ET63" s="199"/>
      <c r="EU63" s="199"/>
      <c r="EV63" s="199"/>
      <c r="EW63" s="199"/>
      <c r="EX63" s="199"/>
      <c r="EY63" s="199"/>
      <c r="EZ63" s="199"/>
      <c r="FA63" s="199"/>
      <c r="FB63" s="199"/>
      <c r="FC63" s="199"/>
      <c r="FD63" s="199"/>
      <c r="FE63" s="199"/>
      <c r="FF63" s="199"/>
      <c r="FG63" s="199"/>
      <c r="FH63" s="199"/>
      <c r="FI63" s="199"/>
      <c r="FJ63" s="199"/>
      <c r="FK63" s="199"/>
      <c r="FL63" s="199"/>
      <c r="FM63" s="199"/>
      <c r="FN63" s="199"/>
      <c r="FO63" s="199"/>
      <c r="FP63" s="199"/>
    </row>
    <row r="64" spans="1:172" x14ac:dyDescent="0.2">
      <c r="CV64" s="199"/>
      <c r="CW64" s="199"/>
      <c r="CX64" s="199"/>
      <c r="CY64" s="199"/>
      <c r="CZ64" s="199"/>
      <c r="DA64" s="199"/>
      <c r="DB64" s="199"/>
      <c r="DC64" s="199"/>
      <c r="DD64" s="199"/>
      <c r="DE64" s="199"/>
      <c r="DF64" s="199"/>
      <c r="DG64" s="199"/>
      <c r="DH64" s="199"/>
      <c r="DI64" s="199"/>
      <c r="DJ64" s="199"/>
      <c r="DK64" s="199"/>
      <c r="DL64" s="199"/>
      <c r="DM64" s="199"/>
      <c r="DN64" s="199"/>
      <c r="DO64" s="199"/>
      <c r="DP64" s="199"/>
      <c r="DQ64" s="199"/>
      <c r="DR64" s="199"/>
      <c r="DS64" s="199"/>
      <c r="DT64" s="199"/>
      <c r="DU64" s="199"/>
      <c r="DV64" s="199"/>
      <c r="DW64" s="199"/>
      <c r="DX64" s="199"/>
      <c r="DY64" s="199"/>
      <c r="DZ64" s="199"/>
      <c r="EA64" s="199"/>
      <c r="EB64" s="199"/>
      <c r="EC64" s="199"/>
      <c r="ED64" s="199"/>
      <c r="EE64" s="199"/>
      <c r="EF64" s="199"/>
      <c r="EG64" s="199"/>
      <c r="EH64" s="199"/>
      <c r="EI64" s="199"/>
      <c r="EJ64" s="199"/>
      <c r="EK64" s="199"/>
      <c r="EL64" s="199"/>
      <c r="EM64" s="199"/>
      <c r="EN64" s="199"/>
      <c r="EO64" s="199"/>
      <c r="EP64" s="199"/>
      <c r="EQ64" s="199"/>
      <c r="ER64" s="199"/>
      <c r="ES64" s="199"/>
      <c r="ET64" s="199"/>
      <c r="EU64" s="199"/>
      <c r="EV64" s="199"/>
      <c r="EW64" s="199"/>
      <c r="EX64" s="199"/>
      <c r="EY64" s="199"/>
      <c r="EZ64" s="199"/>
      <c r="FA64" s="199"/>
      <c r="FB64" s="199"/>
      <c r="FC64" s="199"/>
      <c r="FD64" s="199"/>
      <c r="FE64" s="199"/>
      <c r="FF64" s="199"/>
      <c r="FG64" s="199"/>
      <c r="FH64" s="199"/>
      <c r="FI64" s="199"/>
      <c r="FJ64" s="199"/>
      <c r="FK64" s="199"/>
      <c r="FL64" s="199"/>
      <c r="FM64" s="199"/>
      <c r="FN64" s="199"/>
      <c r="FO64" s="199"/>
      <c r="FP64" s="199"/>
    </row>
    <row r="65" spans="100:172" x14ac:dyDescent="0.2">
      <c r="CV65" s="199"/>
      <c r="CW65" s="199"/>
      <c r="CX65" s="199"/>
      <c r="CY65" s="199"/>
      <c r="CZ65" s="199"/>
      <c r="DA65" s="199"/>
      <c r="DB65" s="199"/>
      <c r="DC65" s="199"/>
      <c r="DD65" s="199"/>
      <c r="DE65" s="199"/>
      <c r="DF65" s="199"/>
      <c r="DG65" s="199"/>
      <c r="DH65" s="199"/>
      <c r="DI65" s="199"/>
      <c r="DJ65" s="199"/>
      <c r="DK65" s="199"/>
      <c r="DL65" s="199"/>
      <c r="DM65" s="199"/>
      <c r="DN65" s="199"/>
      <c r="DO65" s="199"/>
      <c r="DP65" s="199"/>
      <c r="DQ65" s="199"/>
      <c r="DR65" s="199"/>
      <c r="DS65" s="199"/>
      <c r="DT65" s="199"/>
      <c r="DU65" s="199"/>
      <c r="DV65" s="199"/>
      <c r="DW65" s="199"/>
      <c r="DX65" s="199"/>
      <c r="DY65" s="199"/>
      <c r="DZ65" s="199"/>
      <c r="EA65" s="199"/>
      <c r="EB65" s="199"/>
      <c r="EC65" s="199"/>
      <c r="ED65" s="199"/>
      <c r="EE65" s="199"/>
      <c r="EF65" s="199"/>
      <c r="EG65" s="199"/>
      <c r="EH65" s="199"/>
      <c r="EI65" s="199"/>
      <c r="EJ65" s="199"/>
      <c r="EK65" s="199"/>
      <c r="EL65" s="199"/>
      <c r="EM65" s="199"/>
      <c r="EN65" s="199"/>
      <c r="EO65" s="199"/>
      <c r="EP65" s="199"/>
      <c r="EQ65" s="199"/>
      <c r="ER65" s="199"/>
      <c r="ES65" s="199"/>
      <c r="ET65" s="199"/>
      <c r="EU65" s="199"/>
      <c r="EV65" s="199"/>
      <c r="EW65" s="199"/>
      <c r="EX65" s="199"/>
      <c r="EY65" s="199"/>
      <c r="EZ65" s="199"/>
      <c r="FA65" s="199"/>
      <c r="FB65" s="199"/>
      <c r="FC65" s="199"/>
      <c r="FD65" s="199"/>
      <c r="FE65" s="199"/>
      <c r="FF65" s="199"/>
      <c r="FG65" s="199"/>
      <c r="FH65" s="199"/>
      <c r="FI65" s="199"/>
      <c r="FJ65" s="199"/>
      <c r="FK65" s="199"/>
      <c r="FL65" s="199"/>
      <c r="FM65" s="199"/>
      <c r="FN65" s="199"/>
      <c r="FO65" s="199"/>
      <c r="FP65" s="199"/>
    </row>
    <row r="66" spans="100:172" x14ac:dyDescent="0.2">
      <c r="CV66" s="199"/>
      <c r="CW66" s="199"/>
      <c r="CX66" s="199"/>
      <c r="CY66" s="199"/>
      <c r="CZ66" s="199"/>
      <c r="DA66" s="199"/>
      <c r="DB66" s="199"/>
      <c r="DC66" s="199"/>
      <c r="DD66" s="199"/>
      <c r="DE66" s="199"/>
      <c r="DF66" s="199"/>
      <c r="DG66" s="199"/>
      <c r="DH66" s="199"/>
      <c r="DI66" s="199"/>
      <c r="DJ66" s="199"/>
      <c r="DK66" s="199"/>
      <c r="DL66" s="199"/>
      <c r="DM66" s="199"/>
      <c r="DN66" s="199"/>
      <c r="DO66" s="199"/>
      <c r="DP66" s="199"/>
      <c r="DQ66" s="199"/>
      <c r="DR66" s="199"/>
      <c r="DS66" s="199"/>
      <c r="DT66" s="199"/>
      <c r="DU66" s="199"/>
      <c r="DV66" s="199"/>
      <c r="DW66" s="199"/>
      <c r="DX66" s="199"/>
      <c r="DY66" s="199"/>
      <c r="DZ66" s="199"/>
      <c r="EA66" s="199"/>
      <c r="EB66" s="199"/>
      <c r="EC66" s="199"/>
      <c r="ED66" s="199"/>
      <c r="EE66" s="199"/>
      <c r="EF66" s="199"/>
      <c r="EG66" s="199"/>
      <c r="EH66" s="199"/>
      <c r="EI66" s="199"/>
      <c r="EJ66" s="199"/>
      <c r="EK66" s="199"/>
      <c r="EL66" s="199"/>
      <c r="EM66" s="199"/>
      <c r="EN66" s="199"/>
      <c r="EO66" s="199"/>
      <c r="EP66" s="199"/>
      <c r="EQ66" s="199"/>
      <c r="ER66" s="199"/>
      <c r="ES66" s="199"/>
      <c r="ET66" s="199"/>
      <c r="EU66" s="199"/>
      <c r="EV66" s="199"/>
      <c r="EW66" s="199"/>
      <c r="EX66" s="199"/>
      <c r="EY66" s="199"/>
      <c r="EZ66" s="199"/>
      <c r="FA66" s="199"/>
      <c r="FB66" s="199"/>
      <c r="FC66" s="199"/>
      <c r="FD66" s="199"/>
      <c r="FE66" s="199"/>
      <c r="FF66" s="199"/>
      <c r="FG66" s="199"/>
      <c r="FH66" s="199"/>
      <c r="FI66" s="199"/>
      <c r="FJ66" s="199"/>
      <c r="FK66" s="199"/>
      <c r="FL66" s="199"/>
      <c r="FM66" s="199"/>
      <c r="FN66" s="199"/>
      <c r="FO66" s="199"/>
      <c r="FP66" s="199"/>
    </row>
    <row r="67" spans="100:172" x14ac:dyDescent="0.2">
      <c r="CV67" s="199"/>
      <c r="CW67" s="199"/>
      <c r="CX67" s="199"/>
      <c r="CY67" s="199"/>
      <c r="CZ67" s="199"/>
      <c r="DA67" s="199"/>
      <c r="DB67" s="199"/>
      <c r="DC67" s="199"/>
      <c r="DD67" s="199"/>
      <c r="DE67" s="199"/>
      <c r="DF67" s="199"/>
      <c r="DG67" s="199"/>
      <c r="DH67" s="199"/>
      <c r="DI67" s="199"/>
      <c r="DJ67" s="199"/>
      <c r="DK67" s="199"/>
      <c r="DL67" s="199"/>
      <c r="DM67" s="199"/>
      <c r="DN67" s="199"/>
      <c r="DO67" s="199"/>
      <c r="DP67" s="199"/>
      <c r="DQ67" s="199"/>
      <c r="DR67" s="199"/>
      <c r="DS67" s="199"/>
      <c r="DT67" s="199"/>
      <c r="DU67" s="199"/>
      <c r="DV67" s="199"/>
      <c r="DW67" s="199"/>
      <c r="DX67" s="199"/>
      <c r="DY67" s="199"/>
      <c r="DZ67" s="199"/>
      <c r="EA67" s="199"/>
      <c r="EB67" s="199"/>
      <c r="EC67" s="199"/>
      <c r="ED67" s="199"/>
      <c r="EE67" s="199"/>
      <c r="EF67" s="199"/>
      <c r="EG67" s="199"/>
      <c r="EH67" s="199"/>
      <c r="EI67" s="199"/>
      <c r="EJ67" s="199"/>
      <c r="EK67" s="199"/>
      <c r="EL67" s="199"/>
      <c r="EM67" s="199"/>
      <c r="EN67" s="199"/>
      <c r="EO67" s="199"/>
      <c r="EP67" s="199"/>
      <c r="EQ67" s="199"/>
      <c r="ER67" s="199"/>
      <c r="ES67" s="199"/>
      <c r="ET67" s="199"/>
      <c r="EU67" s="199"/>
      <c r="EV67" s="199"/>
      <c r="EW67" s="199"/>
      <c r="EX67" s="199"/>
      <c r="EY67" s="199"/>
      <c r="EZ67" s="199"/>
      <c r="FA67" s="199"/>
      <c r="FB67" s="199"/>
      <c r="FC67" s="199"/>
      <c r="FD67" s="199"/>
      <c r="FE67" s="199"/>
      <c r="FF67" s="199"/>
      <c r="FG67" s="199"/>
      <c r="FH67" s="199"/>
      <c r="FI67" s="199"/>
      <c r="FJ67" s="199"/>
      <c r="FK67" s="199"/>
      <c r="FL67" s="199"/>
      <c r="FM67" s="199"/>
      <c r="FN67" s="199"/>
      <c r="FO67" s="199"/>
      <c r="FP67" s="199"/>
    </row>
    <row r="68" spans="100:172" x14ac:dyDescent="0.2">
      <c r="CV68" s="199"/>
      <c r="CW68" s="199"/>
      <c r="CX68" s="199"/>
      <c r="CY68" s="199"/>
      <c r="CZ68" s="199"/>
      <c r="DA68" s="199"/>
      <c r="DB68" s="199"/>
      <c r="DC68" s="199"/>
      <c r="DD68" s="199"/>
      <c r="DE68" s="199"/>
      <c r="DF68" s="199"/>
      <c r="DG68" s="199"/>
      <c r="DH68" s="199"/>
      <c r="DI68" s="199"/>
      <c r="DJ68" s="199"/>
      <c r="DK68" s="199"/>
      <c r="DL68" s="199"/>
      <c r="DM68" s="199"/>
      <c r="DN68" s="199"/>
      <c r="DO68" s="199"/>
      <c r="DP68" s="199"/>
      <c r="DQ68" s="199"/>
      <c r="DR68" s="199"/>
      <c r="DS68" s="199"/>
      <c r="DT68" s="199"/>
      <c r="DU68" s="199"/>
      <c r="DV68" s="199"/>
      <c r="DW68" s="199"/>
      <c r="DX68" s="199"/>
      <c r="DY68" s="199"/>
      <c r="DZ68" s="199"/>
      <c r="EA68" s="199"/>
      <c r="EB68" s="199"/>
      <c r="EC68" s="199"/>
      <c r="ED68" s="199"/>
      <c r="EE68" s="199"/>
      <c r="EF68" s="199"/>
      <c r="EG68" s="199"/>
      <c r="EH68" s="199"/>
      <c r="EI68" s="199"/>
      <c r="EJ68" s="199"/>
      <c r="EK68" s="199"/>
      <c r="EL68" s="199"/>
      <c r="EM68" s="199"/>
      <c r="EN68" s="199"/>
      <c r="EO68" s="199"/>
      <c r="EP68" s="199"/>
      <c r="EQ68" s="199"/>
      <c r="ER68" s="199"/>
      <c r="ES68" s="199"/>
      <c r="ET68" s="199"/>
      <c r="EU68" s="199"/>
      <c r="EV68" s="199"/>
      <c r="EW68" s="199"/>
      <c r="EX68" s="199"/>
      <c r="EY68" s="199"/>
      <c r="EZ68" s="199"/>
      <c r="FA68" s="199"/>
      <c r="FB68" s="199"/>
      <c r="FC68" s="199"/>
      <c r="FD68" s="199"/>
      <c r="FE68" s="199"/>
      <c r="FF68" s="199"/>
      <c r="FG68" s="199"/>
      <c r="FH68" s="199"/>
      <c r="FI68" s="199"/>
      <c r="FJ68" s="199"/>
      <c r="FK68" s="199"/>
      <c r="FL68" s="199"/>
      <c r="FM68" s="199"/>
      <c r="FN68" s="199"/>
      <c r="FO68" s="199"/>
      <c r="FP68" s="199"/>
    </row>
    <row r="69" spans="100:172" x14ac:dyDescent="0.2">
      <c r="CV69" s="199"/>
      <c r="CW69" s="199"/>
      <c r="CX69" s="199"/>
      <c r="CY69" s="199"/>
      <c r="CZ69" s="199"/>
      <c r="DA69" s="199"/>
      <c r="DB69" s="199"/>
      <c r="DC69" s="199"/>
      <c r="DD69" s="199"/>
      <c r="DE69" s="199"/>
      <c r="DF69" s="199"/>
      <c r="DG69" s="199"/>
      <c r="DH69" s="199"/>
      <c r="DI69" s="199"/>
      <c r="DJ69" s="199"/>
      <c r="DK69" s="199"/>
      <c r="DL69" s="199"/>
      <c r="DM69" s="199"/>
      <c r="DN69" s="199"/>
      <c r="DO69" s="199"/>
      <c r="DP69" s="199"/>
      <c r="DQ69" s="199"/>
      <c r="DR69" s="199"/>
      <c r="DS69" s="199"/>
      <c r="DT69" s="199"/>
      <c r="DU69" s="199"/>
      <c r="DV69" s="199"/>
      <c r="DW69" s="199"/>
      <c r="DX69" s="199"/>
      <c r="DY69" s="199"/>
      <c r="DZ69" s="199"/>
      <c r="EA69" s="199"/>
      <c r="EB69" s="199"/>
      <c r="EC69" s="199"/>
      <c r="ED69" s="199"/>
      <c r="EE69" s="199"/>
      <c r="EF69" s="199"/>
      <c r="EG69" s="199"/>
      <c r="EH69" s="199"/>
      <c r="EI69" s="199"/>
      <c r="EJ69" s="199"/>
      <c r="EK69" s="199"/>
      <c r="EL69" s="199"/>
      <c r="EM69" s="199"/>
      <c r="EN69" s="199"/>
      <c r="EO69" s="199"/>
      <c r="EP69" s="199"/>
      <c r="EQ69" s="199"/>
      <c r="ER69" s="199"/>
      <c r="ES69" s="199"/>
      <c r="ET69" s="199"/>
      <c r="EU69" s="199"/>
      <c r="EV69" s="199"/>
      <c r="EW69" s="199"/>
      <c r="EX69" s="199"/>
      <c r="EY69" s="199"/>
      <c r="EZ69" s="199"/>
      <c r="FA69" s="199"/>
      <c r="FB69" s="199"/>
      <c r="FC69" s="199"/>
      <c r="FD69" s="199"/>
      <c r="FE69" s="199"/>
      <c r="FF69" s="199"/>
      <c r="FG69" s="199"/>
      <c r="FH69" s="199"/>
      <c r="FI69" s="199"/>
      <c r="FJ69" s="199"/>
      <c r="FK69" s="199"/>
      <c r="FL69" s="199"/>
      <c r="FM69" s="199"/>
      <c r="FN69" s="199"/>
      <c r="FO69" s="199"/>
      <c r="FP69" s="199"/>
    </row>
    <row r="70" spans="100:172" x14ac:dyDescent="0.2">
      <c r="CV70" s="199"/>
      <c r="CW70" s="199"/>
      <c r="CX70" s="199"/>
      <c r="CY70" s="199"/>
      <c r="CZ70" s="199"/>
      <c r="DA70" s="199"/>
      <c r="DB70" s="199"/>
      <c r="DC70" s="199"/>
      <c r="DD70" s="199"/>
      <c r="DE70" s="199"/>
      <c r="DF70" s="199"/>
      <c r="DG70" s="199"/>
      <c r="DH70" s="199"/>
      <c r="DI70" s="199"/>
      <c r="DJ70" s="199"/>
      <c r="DK70" s="199"/>
      <c r="DL70" s="199"/>
      <c r="DM70" s="199"/>
      <c r="DN70" s="199"/>
      <c r="DO70" s="199"/>
      <c r="DP70" s="199"/>
      <c r="DQ70" s="199"/>
      <c r="DR70" s="199"/>
      <c r="DS70" s="199"/>
      <c r="DT70" s="199"/>
      <c r="DU70" s="199"/>
      <c r="DV70" s="199"/>
      <c r="DW70" s="199"/>
      <c r="DX70" s="199"/>
      <c r="DY70" s="199"/>
      <c r="DZ70" s="199"/>
      <c r="EA70" s="199"/>
      <c r="EB70" s="199"/>
      <c r="EC70" s="199"/>
      <c r="ED70" s="199"/>
      <c r="EE70" s="199"/>
      <c r="EF70" s="199"/>
      <c r="EG70" s="199"/>
      <c r="EH70" s="199"/>
      <c r="EI70" s="199"/>
      <c r="EJ70" s="199"/>
      <c r="EK70" s="199"/>
      <c r="EL70" s="199"/>
      <c r="EM70" s="199"/>
      <c r="EN70" s="199"/>
      <c r="EO70" s="199"/>
      <c r="EP70" s="199"/>
      <c r="EQ70" s="199"/>
      <c r="ER70" s="199"/>
      <c r="ES70" s="199"/>
      <c r="ET70" s="199"/>
      <c r="EU70" s="199"/>
      <c r="EV70" s="199"/>
      <c r="EW70" s="199"/>
      <c r="EX70" s="199"/>
      <c r="EY70" s="199"/>
      <c r="EZ70" s="199"/>
      <c r="FA70" s="199"/>
      <c r="FB70" s="199"/>
      <c r="FC70" s="199"/>
      <c r="FD70" s="199"/>
      <c r="FE70" s="199"/>
      <c r="FF70" s="199"/>
      <c r="FG70" s="199"/>
      <c r="FH70" s="199"/>
      <c r="FI70" s="199"/>
      <c r="FJ70" s="199"/>
      <c r="FK70" s="199"/>
      <c r="FL70" s="199"/>
      <c r="FM70" s="199"/>
      <c r="FN70" s="199"/>
      <c r="FO70" s="199"/>
      <c r="FP70" s="199"/>
    </row>
    <row r="71" spans="100:172" x14ac:dyDescent="0.2">
      <c r="CV71" s="199"/>
      <c r="CW71" s="199"/>
      <c r="CX71" s="199"/>
      <c r="CY71" s="199"/>
      <c r="CZ71" s="199"/>
      <c r="DA71" s="199"/>
      <c r="DB71" s="199"/>
      <c r="DC71" s="199"/>
      <c r="DD71" s="199"/>
      <c r="DE71" s="199"/>
      <c r="DF71" s="199"/>
      <c r="DG71" s="199"/>
      <c r="DH71" s="199"/>
      <c r="DI71" s="199"/>
      <c r="DJ71" s="199"/>
      <c r="DK71" s="199"/>
      <c r="DL71" s="199"/>
      <c r="DM71" s="199"/>
      <c r="DN71" s="199"/>
      <c r="DO71" s="199"/>
      <c r="DP71" s="199"/>
      <c r="DQ71" s="199"/>
      <c r="DR71" s="199"/>
      <c r="DS71" s="199"/>
      <c r="DT71" s="199"/>
      <c r="DU71" s="199"/>
      <c r="DV71" s="199"/>
      <c r="DW71" s="199"/>
      <c r="DX71" s="199"/>
      <c r="DY71" s="199"/>
      <c r="DZ71" s="199"/>
      <c r="EA71" s="199"/>
      <c r="EB71" s="199"/>
      <c r="EC71" s="199"/>
      <c r="ED71" s="199"/>
      <c r="EE71" s="199"/>
      <c r="EF71" s="199"/>
      <c r="EG71" s="199"/>
      <c r="EH71" s="199"/>
      <c r="EI71" s="199"/>
      <c r="EJ71" s="199"/>
      <c r="EK71" s="199"/>
      <c r="EL71" s="199"/>
      <c r="EM71" s="199"/>
      <c r="EN71" s="199"/>
      <c r="EO71" s="199"/>
      <c r="EP71" s="199"/>
      <c r="EQ71" s="199"/>
      <c r="ER71" s="199"/>
      <c r="ES71" s="199"/>
      <c r="ET71" s="199"/>
      <c r="EU71" s="199"/>
      <c r="EV71" s="199"/>
      <c r="EW71" s="199"/>
      <c r="EX71" s="199"/>
      <c r="EY71" s="199"/>
      <c r="EZ71" s="199"/>
      <c r="FA71" s="199"/>
      <c r="FB71" s="199"/>
      <c r="FC71" s="199"/>
      <c r="FD71" s="199"/>
      <c r="FE71" s="199"/>
      <c r="FF71" s="199"/>
      <c r="FG71" s="199"/>
      <c r="FH71" s="199"/>
      <c r="FI71" s="199"/>
      <c r="FJ71" s="199"/>
      <c r="FK71" s="199"/>
      <c r="FL71" s="199"/>
      <c r="FM71" s="199"/>
      <c r="FN71" s="199"/>
      <c r="FO71" s="199"/>
      <c r="FP71" s="199"/>
    </row>
    <row r="72" spans="100:172" x14ac:dyDescent="0.2">
      <c r="CV72" s="199"/>
      <c r="CW72" s="199"/>
      <c r="CX72" s="199"/>
      <c r="CY72" s="199"/>
      <c r="CZ72" s="199"/>
      <c r="DA72" s="199"/>
      <c r="DB72" s="199"/>
      <c r="DC72" s="199"/>
      <c r="DD72" s="199"/>
      <c r="DE72" s="199"/>
      <c r="DF72" s="199"/>
      <c r="DG72" s="199"/>
      <c r="DH72" s="199"/>
      <c r="DI72" s="199"/>
      <c r="DJ72" s="199"/>
      <c r="DK72" s="199"/>
      <c r="DL72" s="199"/>
      <c r="DM72" s="199"/>
      <c r="DN72" s="199"/>
      <c r="DO72" s="199"/>
      <c r="DP72" s="199"/>
      <c r="DQ72" s="199"/>
      <c r="DR72" s="199"/>
      <c r="DS72" s="199"/>
      <c r="DT72" s="199"/>
      <c r="DU72" s="199"/>
      <c r="DV72" s="199"/>
      <c r="DW72" s="199"/>
      <c r="DX72" s="199"/>
      <c r="DY72" s="199"/>
      <c r="DZ72" s="199"/>
      <c r="EA72" s="199"/>
      <c r="EB72" s="199"/>
      <c r="EC72" s="199"/>
      <c r="ED72" s="199"/>
      <c r="EE72" s="199"/>
      <c r="EF72" s="199"/>
      <c r="EG72" s="199"/>
      <c r="EH72" s="199"/>
      <c r="EI72" s="199"/>
      <c r="EJ72" s="199"/>
      <c r="EK72" s="199"/>
      <c r="EL72" s="199"/>
      <c r="EM72" s="199"/>
      <c r="EN72" s="199"/>
      <c r="EO72" s="199"/>
      <c r="EP72" s="199"/>
      <c r="EQ72" s="199"/>
      <c r="ER72" s="199"/>
      <c r="ES72" s="199"/>
      <c r="ET72" s="199"/>
      <c r="EU72" s="199"/>
      <c r="EV72" s="199"/>
      <c r="EW72" s="199"/>
      <c r="EX72" s="199"/>
      <c r="EY72" s="199"/>
      <c r="EZ72" s="199"/>
      <c r="FA72" s="199"/>
      <c r="FB72" s="199"/>
      <c r="FC72" s="199"/>
      <c r="FD72" s="199"/>
      <c r="FE72" s="199"/>
      <c r="FF72" s="199"/>
      <c r="FG72" s="199"/>
      <c r="FH72" s="199"/>
      <c r="FI72" s="199"/>
      <c r="FJ72" s="199"/>
      <c r="FK72" s="199"/>
      <c r="FL72" s="199"/>
      <c r="FM72" s="199"/>
      <c r="FN72" s="199"/>
      <c r="FO72" s="199"/>
      <c r="FP72" s="199"/>
    </row>
    <row r="73" spans="100:172" x14ac:dyDescent="0.2">
      <c r="CV73" s="199"/>
      <c r="CW73" s="199"/>
      <c r="CX73" s="199"/>
      <c r="CY73" s="199"/>
      <c r="CZ73" s="199"/>
      <c r="DA73" s="199"/>
      <c r="DB73" s="199"/>
      <c r="DC73" s="199"/>
      <c r="DD73" s="199"/>
      <c r="DE73" s="199"/>
      <c r="DF73" s="199"/>
      <c r="DG73" s="199"/>
      <c r="DH73" s="199"/>
      <c r="DI73" s="199"/>
      <c r="DJ73" s="199"/>
      <c r="DK73" s="199"/>
      <c r="DL73" s="199"/>
      <c r="DM73" s="199"/>
      <c r="DN73" s="199"/>
      <c r="DO73" s="199"/>
      <c r="DP73" s="199"/>
      <c r="DQ73" s="199"/>
      <c r="DR73" s="199"/>
      <c r="DS73" s="199"/>
      <c r="DT73" s="199"/>
      <c r="DU73" s="199"/>
      <c r="DV73" s="199"/>
      <c r="DW73" s="199"/>
      <c r="DX73" s="199"/>
      <c r="DY73" s="199"/>
      <c r="DZ73" s="199"/>
      <c r="EA73" s="199"/>
      <c r="EB73" s="199"/>
      <c r="EC73" s="199"/>
      <c r="ED73" s="199"/>
      <c r="EE73" s="199"/>
      <c r="EF73" s="199"/>
      <c r="EG73" s="199"/>
      <c r="EH73" s="199"/>
      <c r="EI73" s="199"/>
      <c r="EJ73" s="199"/>
      <c r="EK73" s="199"/>
      <c r="EL73" s="199"/>
      <c r="EM73" s="199"/>
      <c r="EN73" s="199"/>
      <c r="EO73" s="199"/>
      <c r="EP73" s="199"/>
      <c r="EQ73" s="199"/>
      <c r="ER73" s="199"/>
      <c r="ES73" s="199"/>
      <c r="ET73" s="199"/>
      <c r="EU73" s="199"/>
      <c r="EV73" s="199"/>
      <c r="EW73" s="199"/>
      <c r="EX73" s="199"/>
      <c r="EY73" s="199"/>
      <c r="EZ73" s="199"/>
      <c r="FA73" s="199"/>
      <c r="FB73" s="199"/>
      <c r="FC73" s="199"/>
      <c r="FD73" s="199"/>
      <c r="FE73" s="199"/>
      <c r="FF73" s="199"/>
      <c r="FG73" s="199"/>
      <c r="FH73" s="199"/>
      <c r="FI73" s="199"/>
      <c r="FJ73" s="199"/>
      <c r="FK73" s="199"/>
      <c r="FL73" s="199"/>
      <c r="FM73" s="199"/>
      <c r="FN73" s="199"/>
      <c r="FO73" s="199"/>
      <c r="FP73" s="199"/>
    </row>
    <row r="74" spans="100:172" x14ac:dyDescent="0.2">
      <c r="CV74" s="199"/>
      <c r="CW74" s="199"/>
      <c r="CX74" s="199"/>
      <c r="CY74" s="199"/>
      <c r="CZ74" s="199"/>
      <c r="DA74" s="199"/>
      <c r="DB74" s="199"/>
      <c r="DC74" s="199"/>
      <c r="DD74" s="199"/>
      <c r="DE74" s="199"/>
      <c r="DF74" s="199"/>
      <c r="DG74" s="199"/>
      <c r="DH74" s="199"/>
      <c r="DI74" s="199"/>
      <c r="DJ74" s="199"/>
      <c r="DK74" s="199"/>
      <c r="DL74" s="199"/>
      <c r="DM74" s="199"/>
      <c r="DN74" s="199"/>
      <c r="DO74" s="199"/>
      <c r="DP74" s="199"/>
      <c r="DQ74" s="199"/>
      <c r="DR74" s="199"/>
      <c r="DS74" s="199"/>
      <c r="DT74" s="199"/>
      <c r="DU74" s="199"/>
      <c r="DV74" s="199"/>
      <c r="DW74" s="199"/>
      <c r="DX74" s="199"/>
      <c r="DY74" s="199"/>
      <c r="DZ74" s="199"/>
      <c r="EA74" s="199"/>
      <c r="EB74" s="199"/>
      <c r="EC74" s="199"/>
      <c r="ED74" s="199"/>
      <c r="EE74" s="199"/>
      <c r="EF74" s="199"/>
      <c r="EG74" s="199"/>
      <c r="EH74" s="199"/>
      <c r="EI74" s="199"/>
      <c r="EJ74" s="199"/>
      <c r="EK74" s="199"/>
      <c r="EL74" s="199"/>
      <c r="EM74" s="199"/>
      <c r="EN74" s="199"/>
      <c r="EO74" s="199"/>
      <c r="EP74" s="199"/>
      <c r="EQ74" s="199"/>
      <c r="ER74" s="199"/>
      <c r="ES74" s="199"/>
      <c r="ET74" s="199"/>
      <c r="EU74" s="199"/>
      <c r="EV74" s="199"/>
      <c r="EW74" s="199"/>
      <c r="EX74" s="199"/>
      <c r="EY74" s="199"/>
      <c r="EZ74" s="199"/>
      <c r="FA74" s="199"/>
      <c r="FB74" s="199"/>
      <c r="FC74" s="199"/>
      <c r="FD74" s="199"/>
      <c r="FE74" s="199"/>
      <c r="FF74" s="199"/>
      <c r="FG74" s="199"/>
      <c r="FH74" s="199"/>
      <c r="FI74" s="199"/>
      <c r="FJ74" s="199"/>
      <c r="FK74" s="199"/>
      <c r="FL74" s="199"/>
      <c r="FM74" s="199"/>
      <c r="FN74" s="199"/>
      <c r="FO74" s="199"/>
      <c r="FP74" s="199"/>
    </row>
    <row r="75" spans="100:172" x14ac:dyDescent="0.2">
      <c r="CV75" s="199"/>
      <c r="CW75" s="199"/>
      <c r="CX75" s="199"/>
      <c r="CY75" s="199"/>
      <c r="CZ75" s="199"/>
      <c r="DA75" s="199"/>
      <c r="DB75" s="199"/>
      <c r="DC75" s="199"/>
      <c r="DD75" s="199"/>
      <c r="DE75" s="199"/>
      <c r="DF75" s="199"/>
      <c r="DG75" s="199"/>
      <c r="DH75" s="199"/>
      <c r="DI75" s="199"/>
      <c r="DJ75" s="199"/>
      <c r="DK75" s="199"/>
      <c r="DL75" s="199"/>
      <c r="DM75" s="199"/>
      <c r="DN75" s="199"/>
      <c r="DO75" s="199"/>
      <c r="DP75" s="199"/>
      <c r="DQ75" s="199"/>
      <c r="DR75" s="199"/>
      <c r="DS75" s="199"/>
      <c r="DT75" s="199"/>
      <c r="DU75" s="199"/>
      <c r="DV75" s="199"/>
      <c r="DW75" s="199"/>
      <c r="DX75" s="199"/>
      <c r="DY75" s="199"/>
      <c r="DZ75" s="199"/>
      <c r="EA75" s="199"/>
      <c r="EB75" s="199"/>
      <c r="EC75" s="199"/>
      <c r="ED75" s="199"/>
      <c r="EE75" s="199"/>
      <c r="EF75" s="199"/>
      <c r="EG75" s="199"/>
      <c r="EH75" s="199"/>
      <c r="EI75" s="199"/>
      <c r="EJ75" s="199"/>
      <c r="EK75" s="199"/>
      <c r="EL75" s="199"/>
      <c r="EM75" s="199"/>
      <c r="EN75" s="199"/>
      <c r="EO75" s="199"/>
      <c r="EP75" s="199"/>
      <c r="EQ75" s="199"/>
      <c r="ER75" s="199"/>
      <c r="ES75" s="199"/>
      <c r="ET75" s="199"/>
      <c r="EU75" s="199"/>
      <c r="EV75" s="199"/>
      <c r="EW75" s="199"/>
      <c r="EX75" s="199"/>
      <c r="EY75" s="199"/>
      <c r="EZ75" s="199"/>
      <c r="FA75" s="199"/>
      <c r="FB75" s="199"/>
      <c r="FC75" s="199"/>
      <c r="FD75" s="199"/>
      <c r="FE75" s="199"/>
      <c r="FF75" s="199"/>
      <c r="FG75" s="199"/>
      <c r="FH75" s="199"/>
      <c r="FI75" s="199"/>
      <c r="FJ75" s="199"/>
      <c r="FK75" s="199"/>
      <c r="FL75" s="199"/>
      <c r="FM75" s="199"/>
      <c r="FN75" s="199"/>
      <c r="FO75" s="199"/>
      <c r="FP75" s="199"/>
    </row>
    <row r="76" spans="100:172" x14ac:dyDescent="0.2">
      <c r="CV76" s="199"/>
      <c r="CW76" s="199"/>
      <c r="CX76" s="199"/>
      <c r="CY76" s="199"/>
      <c r="CZ76" s="199"/>
      <c r="DA76" s="199"/>
      <c r="DB76" s="199"/>
      <c r="DC76" s="199"/>
      <c r="DD76" s="199"/>
      <c r="DE76" s="199"/>
      <c r="DF76" s="199"/>
      <c r="DG76" s="199"/>
      <c r="DH76" s="199"/>
      <c r="DI76" s="199"/>
      <c r="DJ76" s="199"/>
      <c r="DK76" s="199"/>
      <c r="DL76" s="199"/>
      <c r="DM76" s="199"/>
      <c r="DN76" s="199"/>
      <c r="DO76" s="199"/>
      <c r="DP76" s="199"/>
      <c r="DQ76" s="199"/>
      <c r="DR76" s="199"/>
      <c r="DS76" s="199"/>
      <c r="DT76" s="199"/>
      <c r="DU76" s="199"/>
      <c r="DV76" s="199"/>
      <c r="DW76" s="199"/>
      <c r="DX76" s="199"/>
      <c r="DY76" s="199"/>
      <c r="DZ76" s="199"/>
      <c r="EA76" s="199"/>
      <c r="EB76" s="199"/>
      <c r="EC76" s="199"/>
      <c r="ED76" s="199"/>
      <c r="EE76" s="199"/>
      <c r="EF76" s="199"/>
      <c r="EG76" s="199"/>
      <c r="EH76" s="199"/>
      <c r="EI76" s="199"/>
      <c r="EJ76" s="199"/>
      <c r="EK76" s="199"/>
      <c r="EL76" s="199"/>
      <c r="EM76" s="199"/>
      <c r="EN76" s="199"/>
      <c r="EO76" s="199"/>
      <c r="EP76" s="199"/>
      <c r="EQ76" s="199"/>
      <c r="ER76" s="199"/>
      <c r="ES76" s="199"/>
      <c r="ET76" s="199"/>
      <c r="EU76" s="199"/>
      <c r="EV76" s="199"/>
      <c r="EW76" s="199"/>
      <c r="EX76" s="199"/>
      <c r="EY76" s="199"/>
      <c r="EZ76" s="199"/>
      <c r="FA76" s="199"/>
      <c r="FB76" s="199"/>
      <c r="FC76" s="199"/>
      <c r="FD76" s="199"/>
      <c r="FE76" s="199"/>
      <c r="FF76" s="199"/>
      <c r="FG76" s="199"/>
      <c r="FH76" s="199"/>
      <c r="FI76" s="199"/>
      <c r="FJ76" s="199"/>
      <c r="FK76" s="199"/>
      <c r="FL76" s="199"/>
      <c r="FM76" s="199"/>
      <c r="FN76" s="199"/>
      <c r="FO76" s="199"/>
      <c r="FP76" s="199"/>
    </row>
    <row r="77" spans="100:172" x14ac:dyDescent="0.2">
      <c r="CV77" s="199"/>
      <c r="EF77" s="199"/>
      <c r="EG77" s="199"/>
      <c r="EH77" s="199"/>
      <c r="EI77" s="199"/>
      <c r="EJ77" s="199"/>
      <c r="EK77" s="199"/>
      <c r="EL77" s="199"/>
      <c r="EM77" s="199"/>
      <c r="EN77" s="199"/>
      <c r="EO77" s="199"/>
      <c r="EP77" s="199"/>
      <c r="EQ77" s="199"/>
    </row>
    <row r="78" spans="100:172" x14ac:dyDescent="0.2">
      <c r="CV78" s="199"/>
      <c r="DH78" s="199"/>
      <c r="DI78" s="199"/>
      <c r="DJ78" s="199"/>
      <c r="DK78" s="199"/>
      <c r="DL78" s="199"/>
      <c r="DM78" s="199"/>
      <c r="DN78" s="199"/>
      <c r="DO78" s="199"/>
      <c r="DP78" s="199"/>
      <c r="DQ78" s="199"/>
      <c r="DR78" s="199"/>
      <c r="DS78" s="199"/>
      <c r="DT78" s="199"/>
      <c r="DU78" s="199"/>
      <c r="DV78" s="199"/>
      <c r="DW78" s="199"/>
      <c r="DX78" s="199"/>
      <c r="DY78" s="199"/>
      <c r="DZ78" s="199"/>
      <c r="EA78" s="199"/>
      <c r="EB78" s="199"/>
      <c r="EC78" s="199"/>
      <c r="ED78" s="199"/>
      <c r="EE78" s="199"/>
      <c r="EF78" s="199"/>
      <c r="EG78" s="199"/>
      <c r="EH78" s="199"/>
      <c r="EI78" s="199"/>
      <c r="EJ78" s="199"/>
      <c r="EK78" s="199"/>
      <c r="EL78" s="199"/>
      <c r="EM78" s="199"/>
      <c r="EN78" s="199"/>
      <c r="EO78" s="199"/>
      <c r="EP78" s="199"/>
      <c r="EQ78" s="199"/>
    </row>
    <row r="79" spans="100:172" x14ac:dyDescent="0.2">
      <c r="CV79" s="199"/>
      <c r="DF79" s="199"/>
      <c r="DG79" s="199"/>
      <c r="DH79" s="199"/>
      <c r="DI79" s="199"/>
      <c r="DJ79" s="199"/>
      <c r="DK79" s="199"/>
      <c r="DL79" s="199"/>
      <c r="DM79" s="199"/>
      <c r="DN79" s="199"/>
      <c r="DO79" s="199"/>
      <c r="DP79" s="199"/>
      <c r="DQ79" s="199"/>
      <c r="DR79" s="199"/>
      <c r="DS79" s="199"/>
      <c r="DT79" s="199"/>
      <c r="DU79" s="199"/>
      <c r="DV79" s="199"/>
      <c r="DW79" s="199"/>
      <c r="DX79" s="199"/>
      <c r="DY79" s="199"/>
      <c r="DZ79" s="199"/>
      <c r="EA79" s="199"/>
      <c r="EB79" s="199"/>
      <c r="EC79" s="199"/>
      <c r="ED79" s="199"/>
      <c r="EE79" s="199"/>
      <c r="EF79" s="199"/>
      <c r="EG79" s="199"/>
      <c r="EH79" s="199"/>
      <c r="EI79" s="199"/>
      <c r="EJ79" s="199"/>
      <c r="EK79" s="199"/>
      <c r="EL79" s="199"/>
      <c r="EM79" s="199"/>
      <c r="EN79" s="199"/>
      <c r="EO79" s="199"/>
      <c r="EP79" s="199"/>
      <c r="EQ79" s="199"/>
    </row>
    <row r="80" spans="100:172" x14ac:dyDescent="0.2">
      <c r="CV80" s="199"/>
      <c r="DF80" s="199"/>
      <c r="DG80" s="199"/>
      <c r="DH80" s="199"/>
      <c r="DI80" s="199"/>
      <c r="DJ80" s="199"/>
      <c r="DK80" s="199"/>
      <c r="DL80" s="199"/>
      <c r="DM80" s="199"/>
      <c r="DN80" s="199"/>
      <c r="DO80" s="199"/>
      <c r="DP80" s="199"/>
      <c r="DQ80" s="199"/>
      <c r="DR80" s="199"/>
      <c r="DS80" s="199"/>
      <c r="DT80" s="199"/>
      <c r="DU80" s="199"/>
      <c r="DV80" s="199"/>
      <c r="DW80" s="199"/>
      <c r="DX80" s="199"/>
      <c r="DY80" s="199"/>
      <c r="DZ80" s="199"/>
      <c r="EA80" s="199"/>
      <c r="EB80" s="199"/>
      <c r="EC80" s="199"/>
      <c r="ED80" s="199"/>
      <c r="EE80" s="199"/>
      <c r="EF80" s="199"/>
      <c r="EG80" s="199"/>
      <c r="EH80" s="199"/>
      <c r="EI80" s="199"/>
      <c r="EJ80" s="199"/>
      <c r="EK80" s="199"/>
      <c r="EL80" s="199"/>
      <c r="EM80" s="199"/>
      <c r="EN80" s="199"/>
      <c r="EO80" s="199"/>
      <c r="EP80" s="199"/>
      <c r="EQ80" s="199"/>
    </row>
    <row r="81" spans="100:147" x14ac:dyDescent="0.2">
      <c r="CV81" s="199"/>
      <c r="DF81" s="199"/>
      <c r="DG81" s="199"/>
      <c r="DH81" s="199"/>
      <c r="DI81" s="199"/>
      <c r="DJ81" s="199"/>
      <c r="DK81" s="199"/>
      <c r="DL81" s="199"/>
      <c r="DM81" s="199"/>
      <c r="DN81" s="199"/>
      <c r="DO81" s="199"/>
      <c r="DP81" s="199"/>
      <c r="DQ81" s="199"/>
      <c r="DR81" s="199"/>
      <c r="DS81" s="199"/>
      <c r="DT81" s="199"/>
      <c r="DU81" s="199"/>
      <c r="DV81" s="199"/>
      <c r="DW81" s="199"/>
      <c r="DX81" s="199"/>
      <c r="DY81" s="199"/>
      <c r="DZ81" s="199"/>
      <c r="EA81" s="199"/>
      <c r="EB81" s="199"/>
      <c r="EC81" s="199"/>
      <c r="ED81" s="199"/>
      <c r="EE81" s="199"/>
      <c r="EF81" s="199"/>
      <c r="EG81" s="199"/>
      <c r="EH81" s="199"/>
      <c r="EI81" s="199"/>
      <c r="EJ81" s="199"/>
      <c r="EK81" s="199"/>
      <c r="EL81" s="199"/>
      <c r="EM81" s="199"/>
      <c r="EN81" s="199"/>
      <c r="EO81" s="199"/>
      <c r="EP81" s="199"/>
      <c r="EQ81" s="199"/>
    </row>
    <row r="82" spans="100:147" x14ac:dyDescent="0.2">
      <c r="CV82" s="199"/>
      <c r="DF82" s="199"/>
      <c r="DG82" s="199"/>
      <c r="DH82" s="199"/>
      <c r="DI82" s="199"/>
      <c r="DJ82" s="199"/>
      <c r="DK82" s="199"/>
      <c r="DL82" s="199"/>
      <c r="DM82" s="199"/>
      <c r="DN82" s="199"/>
      <c r="DO82" s="199"/>
      <c r="DP82" s="199"/>
      <c r="DQ82" s="199"/>
      <c r="DR82" s="199"/>
      <c r="DS82" s="199"/>
      <c r="DT82" s="199"/>
      <c r="DU82" s="199"/>
      <c r="DV82" s="199"/>
      <c r="DW82" s="199"/>
      <c r="DX82" s="199"/>
      <c r="DY82" s="199"/>
      <c r="DZ82" s="199"/>
      <c r="EA82" s="199"/>
      <c r="EB82" s="199"/>
      <c r="EC82" s="199"/>
      <c r="ED82" s="199"/>
      <c r="EE82" s="199"/>
      <c r="EF82" s="199"/>
      <c r="EG82" s="199"/>
      <c r="EH82" s="199"/>
      <c r="EI82" s="199"/>
      <c r="EJ82" s="199"/>
      <c r="EK82" s="199"/>
      <c r="EL82" s="199"/>
      <c r="EM82" s="199"/>
      <c r="EN82" s="199"/>
      <c r="EO82" s="199"/>
      <c r="EP82" s="199"/>
      <c r="EQ82" s="199"/>
    </row>
    <row r="83" spans="100:147" x14ac:dyDescent="0.2">
      <c r="CV83" s="199"/>
      <c r="DF83" s="199"/>
      <c r="DG83" s="199"/>
      <c r="DH83" s="199"/>
      <c r="DI83" s="199"/>
      <c r="DJ83" s="199"/>
      <c r="DK83" s="199"/>
      <c r="DL83" s="199"/>
      <c r="DM83" s="199"/>
      <c r="DN83" s="199"/>
      <c r="DO83" s="199"/>
      <c r="DP83" s="199"/>
      <c r="DQ83" s="199"/>
      <c r="DR83" s="199"/>
      <c r="DS83" s="199"/>
      <c r="DT83" s="199"/>
      <c r="DU83" s="199"/>
      <c r="DV83" s="199"/>
      <c r="DW83" s="199"/>
      <c r="DX83" s="199"/>
      <c r="DY83" s="199"/>
      <c r="DZ83" s="199"/>
      <c r="EA83" s="199"/>
      <c r="EB83" s="199"/>
      <c r="EC83" s="199"/>
      <c r="ED83" s="199"/>
      <c r="EE83" s="199"/>
      <c r="EF83" s="199"/>
      <c r="EG83" s="199"/>
      <c r="EH83" s="199"/>
      <c r="EI83" s="199"/>
      <c r="EJ83" s="199"/>
      <c r="EK83" s="199"/>
      <c r="EL83" s="199"/>
      <c r="EM83" s="199"/>
      <c r="EN83" s="199"/>
      <c r="EO83" s="199"/>
      <c r="EP83" s="199"/>
      <c r="EQ83" s="199"/>
    </row>
    <row r="84" spans="100:147" x14ac:dyDescent="0.2">
      <c r="CV84" s="199"/>
      <c r="DF84" s="199"/>
      <c r="DG84" s="199"/>
      <c r="DH84" s="199"/>
      <c r="DI84" s="199"/>
      <c r="DJ84" s="199"/>
      <c r="DK84" s="199"/>
      <c r="DL84" s="199"/>
      <c r="DM84" s="199"/>
      <c r="DN84" s="199"/>
      <c r="DO84" s="199"/>
      <c r="DP84" s="199"/>
      <c r="DQ84" s="199"/>
      <c r="DR84" s="199"/>
      <c r="DS84" s="199"/>
      <c r="DT84" s="199"/>
      <c r="DU84" s="199"/>
      <c r="DV84" s="199"/>
      <c r="DW84" s="199"/>
      <c r="DX84" s="199"/>
      <c r="DY84" s="199"/>
      <c r="DZ84" s="199"/>
      <c r="EA84" s="199"/>
      <c r="EB84" s="199"/>
      <c r="EC84" s="199"/>
      <c r="ED84" s="199"/>
      <c r="EE84" s="199"/>
      <c r="EF84" s="199"/>
      <c r="EG84" s="199"/>
      <c r="EH84" s="199"/>
      <c r="EI84" s="199"/>
      <c r="EJ84" s="199"/>
      <c r="EK84" s="199"/>
      <c r="EL84" s="199"/>
      <c r="EM84" s="199"/>
      <c r="EN84" s="199"/>
      <c r="EO84" s="199"/>
      <c r="EP84" s="199"/>
      <c r="EQ84" s="199"/>
    </row>
    <row r="85" spans="100:147" x14ac:dyDescent="0.2">
      <c r="CV85" s="199"/>
      <c r="DF85" s="199"/>
      <c r="DG85" s="199"/>
      <c r="DH85" s="199"/>
      <c r="DI85" s="199"/>
      <c r="DJ85" s="199"/>
      <c r="DK85" s="199"/>
      <c r="DL85" s="199"/>
      <c r="DM85" s="199"/>
      <c r="DN85" s="199"/>
      <c r="DO85" s="199"/>
      <c r="DP85" s="199"/>
      <c r="DQ85" s="199"/>
      <c r="DR85" s="199"/>
      <c r="DS85" s="199"/>
      <c r="DT85" s="199"/>
      <c r="DU85" s="199"/>
      <c r="DV85" s="199"/>
      <c r="DW85" s="199"/>
      <c r="DX85" s="199"/>
      <c r="DY85" s="199"/>
      <c r="DZ85" s="199"/>
      <c r="EA85" s="199"/>
      <c r="EB85" s="199"/>
      <c r="EC85" s="199"/>
      <c r="ED85" s="199"/>
      <c r="EE85" s="199"/>
      <c r="EF85" s="199"/>
      <c r="EG85" s="199"/>
      <c r="EH85" s="199"/>
      <c r="EI85" s="199"/>
      <c r="EJ85" s="199"/>
      <c r="EK85" s="199"/>
      <c r="EL85" s="199"/>
      <c r="EM85" s="199"/>
      <c r="EN85" s="199"/>
      <c r="EO85" s="199"/>
      <c r="EP85" s="199"/>
      <c r="EQ85" s="199"/>
    </row>
    <row r="86" spans="100:147" x14ac:dyDescent="0.2">
      <c r="CV86" s="199"/>
      <c r="DF86" s="199"/>
      <c r="DG86" s="199"/>
      <c r="DH86" s="199"/>
      <c r="DI86" s="199"/>
      <c r="DJ86" s="199"/>
      <c r="DK86" s="199"/>
      <c r="DL86" s="199"/>
      <c r="DM86" s="199"/>
      <c r="DN86" s="199"/>
      <c r="DO86" s="199"/>
      <c r="DP86" s="199"/>
      <c r="DQ86" s="199"/>
      <c r="DR86" s="199"/>
      <c r="DS86" s="199"/>
      <c r="DT86" s="199"/>
      <c r="DU86" s="199"/>
      <c r="DV86" s="199"/>
      <c r="DW86" s="199"/>
      <c r="DX86" s="199"/>
      <c r="DY86" s="199"/>
      <c r="DZ86" s="199"/>
      <c r="EA86" s="199"/>
      <c r="EB86" s="199"/>
      <c r="EC86" s="199"/>
      <c r="ED86" s="199"/>
      <c r="EE86" s="199"/>
      <c r="EF86" s="199"/>
      <c r="EG86" s="199"/>
      <c r="EH86" s="199"/>
      <c r="EI86" s="199"/>
      <c r="EJ86" s="199"/>
      <c r="EK86" s="199"/>
      <c r="EL86" s="199"/>
      <c r="EM86" s="199"/>
      <c r="EN86" s="199"/>
      <c r="EO86" s="199"/>
      <c r="EP86" s="199"/>
      <c r="EQ86" s="199"/>
    </row>
    <row r="87" spans="100:147" x14ac:dyDescent="0.2">
      <c r="CV87" s="199"/>
      <c r="DF87" s="199"/>
      <c r="DG87" s="199"/>
      <c r="DH87" s="199"/>
      <c r="DI87" s="199"/>
      <c r="DJ87" s="199"/>
      <c r="DK87" s="199"/>
      <c r="DL87" s="199"/>
      <c r="DM87" s="199"/>
      <c r="DN87" s="199"/>
      <c r="DO87" s="199"/>
      <c r="DP87" s="199"/>
      <c r="DQ87" s="199"/>
      <c r="DR87" s="199"/>
      <c r="DS87" s="199"/>
      <c r="DT87" s="199"/>
      <c r="DU87" s="199"/>
      <c r="DV87" s="199"/>
      <c r="DW87" s="199"/>
      <c r="DX87" s="199"/>
      <c r="DY87" s="199"/>
      <c r="DZ87" s="199"/>
      <c r="EA87" s="199"/>
      <c r="EB87" s="199"/>
      <c r="EC87" s="199"/>
      <c r="ED87" s="199"/>
      <c r="EE87" s="199"/>
      <c r="EF87" s="199"/>
      <c r="EG87" s="199"/>
      <c r="EH87" s="199"/>
      <c r="EI87" s="199"/>
      <c r="EJ87" s="199"/>
      <c r="EK87" s="199"/>
      <c r="EL87" s="199"/>
      <c r="EM87" s="199"/>
      <c r="EN87" s="199"/>
      <c r="EO87" s="199"/>
      <c r="EP87" s="199"/>
      <c r="EQ87" s="199"/>
    </row>
    <row r="88" spans="100:147" x14ac:dyDescent="0.2">
      <c r="CV88" s="199"/>
      <c r="DF88" s="199"/>
      <c r="DG88" s="199"/>
      <c r="DH88" s="199"/>
      <c r="DI88" s="199"/>
      <c r="DJ88" s="199"/>
      <c r="DK88" s="199"/>
      <c r="DL88" s="199"/>
      <c r="DM88" s="199"/>
      <c r="DN88" s="199"/>
      <c r="DO88" s="199"/>
      <c r="DP88" s="199"/>
      <c r="DQ88" s="199"/>
      <c r="DR88" s="199"/>
      <c r="DS88" s="199"/>
      <c r="DT88" s="199"/>
      <c r="DU88" s="199"/>
      <c r="DV88" s="199"/>
      <c r="DW88" s="199"/>
      <c r="DX88" s="199"/>
      <c r="DY88" s="199"/>
      <c r="DZ88" s="199"/>
      <c r="EA88" s="199"/>
      <c r="EB88" s="199"/>
      <c r="EC88" s="199"/>
      <c r="ED88" s="199"/>
      <c r="EE88" s="199"/>
      <c r="EF88" s="199"/>
      <c r="EG88" s="199"/>
      <c r="EH88" s="199"/>
      <c r="EI88" s="199"/>
      <c r="EJ88" s="199"/>
      <c r="EK88" s="199"/>
      <c r="EL88" s="199"/>
      <c r="EM88" s="199"/>
      <c r="EN88" s="199"/>
      <c r="EO88" s="199"/>
      <c r="EP88" s="199"/>
      <c r="EQ88" s="199"/>
    </row>
    <row r="89" spans="100:147" x14ac:dyDescent="0.2">
      <c r="CV89" s="199"/>
      <c r="DF89" s="199"/>
      <c r="DG89" s="199"/>
      <c r="DH89" s="199"/>
      <c r="DI89" s="199"/>
      <c r="DJ89" s="199"/>
      <c r="DK89" s="199"/>
      <c r="DL89" s="199"/>
      <c r="DM89" s="199"/>
      <c r="DN89" s="199"/>
      <c r="DO89" s="199"/>
      <c r="DP89" s="199"/>
      <c r="DQ89" s="199"/>
      <c r="DR89" s="199"/>
      <c r="DS89" s="199"/>
      <c r="DT89" s="199"/>
      <c r="DU89" s="199"/>
      <c r="DV89" s="199"/>
      <c r="DW89" s="199"/>
      <c r="DX89" s="199"/>
      <c r="DY89" s="199"/>
      <c r="DZ89" s="199"/>
      <c r="EA89" s="199"/>
      <c r="EB89" s="199"/>
      <c r="EC89" s="199"/>
      <c r="ED89" s="199"/>
      <c r="EE89" s="199"/>
      <c r="EF89" s="199"/>
      <c r="EG89" s="199"/>
      <c r="EH89" s="199"/>
      <c r="EI89" s="199"/>
      <c r="EJ89" s="199"/>
      <c r="EK89" s="199"/>
      <c r="EL89" s="199"/>
      <c r="EM89" s="199"/>
      <c r="EN89" s="199"/>
      <c r="EO89" s="199"/>
      <c r="EP89" s="199"/>
      <c r="EQ89" s="199"/>
    </row>
    <row r="90" spans="100:147" x14ac:dyDescent="0.2">
      <c r="CV90" s="199"/>
      <c r="DF90" s="199"/>
      <c r="DG90" s="199"/>
      <c r="DH90" s="199"/>
      <c r="DI90" s="199"/>
      <c r="DJ90" s="199"/>
      <c r="DK90" s="199"/>
      <c r="DL90" s="199"/>
      <c r="DM90" s="199"/>
      <c r="DN90" s="199"/>
      <c r="DO90" s="199"/>
      <c r="DP90" s="199"/>
      <c r="DQ90" s="199"/>
      <c r="DR90" s="199"/>
      <c r="DS90" s="199"/>
      <c r="DT90" s="199"/>
      <c r="DU90" s="199"/>
      <c r="DV90" s="199"/>
      <c r="DW90" s="199"/>
      <c r="DX90" s="199"/>
      <c r="DY90" s="199"/>
      <c r="DZ90" s="199"/>
      <c r="EA90" s="199"/>
      <c r="EB90" s="199"/>
      <c r="EC90" s="199"/>
      <c r="ED90" s="199"/>
      <c r="EE90" s="199"/>
      <c r="EF90" s="199"/>
      <c r="EG90" s="199"/>
      <c r="EH90" s="199"/>
      <c r="EI90" s="199"/>
      <c r="EJ90" s="199"/>
      <c r="EK90" s="199"/>
      <c r="EL90" s="199"/>
      <c r="EM90" s="199"/>
      <c r="EN90" s="199"/>
      <c r="EO90" s="199"/>
      <c r="EP90" s="199"/>
      <c r="EQ90" s="199"/>
    </row>
    <row r="91" spans="100:147" x14ac:dyDescent="0.2">
      <c r="CV91" s="199"/>
      <c r="DF91" s="199"/>
      <c r="DG91" s="199"/>
      <c r="DH91" s="199"/>
      <c r="DI91" s="199"/>
      <c r="DJ91" s="199"/>
      <c r="DK91" s="199"/>
      <c r="DL91" s="199"/>
      <c r="DM91" s="199"/>
      <c r="DN91" s="199"/>
      <c r="DO91" s="199"/>
      <c r="DP91" s="199"/>
      <c r="DQ91" s="199"/>
      <c r="DR91" s="199"/>
      <c r="DS91" s="199"/>
      <c r="DT91" s="199"/>
      <c r="DU91" s="199"/>
      <c r="DV91" s="199"/>
      <c r="DW91" s="199"/>
      <c r="DX91" s="199"/>
      <c r="DY91" s="199"/>
      <c r="DZ91" s="199"/>
      <c r="EA91" s="199"/>
      <c r="EB91" s="199"/>
      <c r="EC91" s="199"/>
      <c r="ED91" s="199"/>
      <c r="EE91" s="199"/>
      <c r="EF91" s="199"/>
      <c r="EG91" s="199"/>
      <c r="EH91" s="199"/>
      <c r="EI91" s="199"/>
      <c r="EJ91" s="199"/>
      <c r="EK91" s="199"/>
      <c r="EL91" s="199"/>
      <c r="EM91" s="199"/>
      <c r="EN91" s="199"/>
      <c r="EO91" s="199"/>
      <c r="EP91" s="199"/>
      <c r="EQ91" s="199"/>
    </row>
    <row r="92" spans="100:147" x14ac:dyDescent="0.2">
      <c r="CV92" s="199"/>
      <c r="DF92" s="199"/>
      <c r="DG92" s="199"/>
      <c r="DH92" s="199"/>
      <c r="DI92" s="199"/>
      <c r="DJ92" s="199"/>
      <c r="DK92" s="199"/>
      <c r="DL92" s="199"/>
      <c r="DM92" s="199"/>
      <c r="DN92" s="199"/>
      <c r="DO92" s="199"/>
      <c r="DP92" s="199"/>
      <c r="DQ92" s="199"/>
      <c r="DR92" s="199"/>
      <c r="DS92" s="199"/>
      <c r="DT92" s="199"/>
      <c r="DU92" s="199"/>
      <c r="DV92" s="199"/>
      <c r="DW92" s="199"/>
      <c r="DX92" s="199"/>
      <c r="DY92" s="199"/>
      <c r="DZ92" s="199"/>
      <c r="EA92" s="199"/>
      <c r="EB92" s="199"/>
      <c r="EC92" s="199"/>
      <c r="ED92" s="199"/>
      <c r="EE92" s="199"/>
      <c r="EF92" s="199"/>
      <c r="EG92" s="199"/>
      <c r="EH92" s="199"/>
      <c r="EI92" s="199"/>
      <c r="EJ92" s="199"/>
      <c r="EK92" s="199"/>
      <c r="EL92" s="199"/>
      <c r="EM92" s="199"/>
      <c r="EN92" s="199"/>
      <c r="EO92" s="199"/>
      <c r="EP92" s="199"/>
      <c r="EQ92" s="199"/>
    </row>
    <row r="93" spans="100:147" x14ac:dyDescent="0.2">
      <c r="CV93" s="199"/>
      <c r="DF93" s="199"/>
      <c r="DG93" s="199"/>
      <c r="DH93" s="199"/>
      <c r="DI93" s="199"/>
      <c r="DJ93" s="199"/>
      <c r="DK93" s="199"/>
      <c r="DL93" s="199"/>
      <c r="DM93" s="199"/>
      <c r="DN93" s="199"/>
      <c r="DO93" s="199"/>
      <c r="DP93" s="199"/>
      <c r="DQ93" s="199"/>
      <c r="DR93" s="199"/>
      <c r="DS93" s="199"/>
      <c r="DT93" s="199"/>
      <c r="DU93" s="199"/>
      <c r="DV93" s="199"/>
      <c r="DW93" s="199"/>
      <c r="DX93" s="199"/>
      <c r="DY93" s="199"/>
      <c r="DZ93" s="199"/>
      <c r="EA93" s="199"/>
      <c r="EB93" s="199"/>
      <c r="EC93" s="199"/>
      <c r="ED93" s="199"/>
      <c r="EE93" s="199"/>
      <c r="EF93" s="199"/>
      <c r="EG93" s="199"/>
      <c r="EH93" s="199"/>
      <c r="EI93" s="199"/>
      <c r="EJ93" s="199"/>
      <c r="EK93" s="199"/>
      <c r="EL93" s="199"/>
      <c r="EM93" s="199"/>
      <c r="EN93" s="199"/>
      <c r="EO93" s="199"/>
      <c r="EP93" s="199"/>
      <c r="EQ93" s="199"/>
    </row>
    <row r="94" spans="100:147" x14ac:dyDescent="0.2">
      <c r="CV94" s="199"/>
      <c r="DF94" s="199"/>
      <c r="DG94" s="199"/>
      <c r="DH94" s="199"/>
      <c r="DI94" s="199"/>
      <c r="DJ94" s="199"/>
      <c r="DK94" s="199"/>
      <c r="DL94" s="199"/>
      <c r="DM94" s="199"/>
      <c r="DN94" s="199"/>
      <c r="DO94" s="199"/>
      <c r="DP94" s="199"/>
      <c r="DQ94" s="199"/>
      <c r="DR94" s="199"/>
      <c r="DS94" s="199"/>
      <c r="DT94" s="199"/>
      <c r="DU94" s="199"/>
      <c r="DV94" s="199"/>
      <c r="DW94" s="199"/>
      <c r="DX94" s="199"/>
      <c r="DY94" s="199"/>
      <c r="DZ94" s="199"/>
      <c r="EA94" s="199"/>
      <c r="EB94" s="199"/>
      <c r="EC94" s="199"/>
      <c r="ED94" s="199"/>
      <c r="EE94" s="199"/>
      <c r="EF94" s="199"/>
      <c r="EG94" s="199"/>
      <c r="EH94" s="199"/>
      <c r="EI94" s="199"/>
      <c r="EJ94" s="199"/>
      <c r="EK94" s="199"/>
      <c r="EL94" s="199"/>
      <c r="EM94" s="199"/>
      <c r="EN94" s="199"/>
      <c r="EO94" s="199"/>
      <c r="EP94" s="199"/>
      <c r="EQ94" s="199"/>
    </row>
    <row r="95" spans="100:147" x14ac:dyDescent="0.2">
      <c r="CV95" s="199"/>
      <c r="DF95" s="199"/>
      <c r="DG95" s="199"/>
      <c r="DH95" s="199"/>
      <c r="DI95" s="199"/>
      <c r="DJ95" s="199"/>
      <c r="DK95" s="199"/>
      <c r="DL95" s="199"/>
      <c r="DM95" s="199"/>
      <c r="DN95" s="199"/>
      <c r="DO95" s="199"/>
      <c r="DP95" s="199"/>
      <c r="DQ95" s="199"/>
      <c r="DR95" s="199"/>
      <c r="DS95" s="199"/>
      <c r="DT95" s="199"/>
      <c r="DU95" s="199"/>
      <c r="DV95" s="199"/>
      <c r="DW95" s="199"/>
      <c r="DX95" s="199"/>
      <c r="DY95" s="199"/>
      <c r="DZ95" s="199"/>
      <c r="EA95" s="199"/>
      <c r="EB95" s="199"/>
      <c r="EC95" s="199"/>
      <c r="ED95" s="199"/>
      <c r="EE95" s="199"/>
      <c r="EF95" s="199"/>
      <c r="EG95" s="199"/>
      <c r="EH95" s="199"/>
      <c r="EI95" s="199"/>
      <c r="EJ95" s="199"/>
      <c r="EK95" s="199"/>
      <c r="EL95" s="199"/>
      <c r="EM95" s="199"/>
      <c r="EN95" s="199"/>
      <c r="EO95" s="199"/>
      <c r="EP95" s="199"/>
      <c r="EQ95" s="199"/>
    </row>
    <row r="96" spans="100:147" x14ac:dyDescent="0.2">
      <c r="CV96" s="199"/>
      <c r="DF96" s="199"/>
      <c r="DG96" s="199"/>
      <c r="DH96" s="199"/>
      <c r="DI96" s="199"/>
      <c r="DJ96" s="199"/>
      <c r="DK96" s="199"/>
      <c r="DL96" s="199"/>
      <c r="DM96" s="199"/>
      <c r="DN96" s="199"/>
      <c r="DO96" s="199"/>
      <c r="DP96" s="199"/>
      <c r="DQ96" s="199"/>
      <c r="DR96" s="199"/>
      <c r="DS96" s="199"/>
      <c r="DT96" s="199"/>
      <c r="DU96" s="199"/>
      <c r="DV96" s="199"/>
      <c r="DW96" s="199"/>
      <c r="DX96" s="199"/>
      <c r="DY96" s="199"/>
      <c r="DZ96" s="199"/>
      <c r="EA96" s="199"/>
      <c r="EB96" s="199"/>
      <c r="EC96" s="199"/>
      <c r="ED96" s="199"/>
      <c r="EE96" s="199"/>
      <c r="EF96" s="199"/>
      <c r="EG96" s="199"/>
      <c r="EH96" s="199"/>
      <c r="EI96" s="199"/>
      <c r="EJ96" s="199"/>
      <c r="EK96" s="199"/>
      <c r="EL96" s="199"/>
      <c r="EM96" s="199"/>
      <c r="EN96" s="199"/>
      <c r="EO96" s="199"/>
      <c r="EP96" s="199"/>
      <c r="EQ96" s="199"/>
    </row>
    <row r="97" spans="100:147" x14ac:dyDescent="0.2">
      <c r="CV97" s="199"/>
      <c r="DF97" s="199"/>
      <c r="DG97" s="199"/>
      <c r="DH97" s="199"/>
      <c r="DI97" s="199"/>
      <c r="DJ97" s="199"/>
      <c r="DK97" s="199"/>
      <c r="DL97" s="199"/>
      <c r="DM97" s="199"/>
      <c r="DN97" s="199"/>
      <c r="DO97" s="199"/>
      <c r="DP97" s="199"/>
      <c r="DQ97" s="199"/>
      <c r="DR97" s="199"/>
      <c r="DS97" s="199"/>
      <c r="DT97" s="199"/>
      <c r="DU97" s="199"/>
      <c r="DV97" s="199"/>
      <c r="DW97" s="199"/>
      <c r="DX97" s="199"/>
      <c r="DY97" s="199"/>
      <c r="DZ97" s="199"/>
      <c r="EA97" s="199"/>
      <c r="EB97" s="199"/>
      <c r="EC97" s="199"/>
      <c r="ED97" s="199"/>
      <c r="EE97" s="199"/>
      <c r="EF97" s="199"/>
      <c r="EG97" s="199"/>
      <c r="EH97" s="199"/>
      <c r="EI97" s="199"/>
      <c r="EJ97" s="199"/>
      <c r="EK97" s="199"/>
      <c r="EL97" s="199"/>
      <c r="EM97" s="199"/>
      <c r="EN97" s="199"/>
      <c r="EO97" s="199"/>
      <c r="EP97" s="199"/>
      <c r="EQ97" s="199"/>
    </row>
    <row r="98" spans="100:147" x14ac:dyDescent="0.2">
      <c r="CV98" s="199"/>
      <c r="DF98" s="199"/>
      <c r="DG98" s="199"/>
      <c r="DH98" s="199"/>
      <c r="DI98" s="199"/>
      <c r="DJ98" s="199"/>
      <c r="DK98" s="199"/>
      <c r="DL98" s="199"/>
      <c r="DM98" s="199"/>
      <c r="DN98" s="199"/>
      <c r="DO98" s="199"/>
      <c r="DP98" s="199"/>
      <c r="DQ98" s="199"/>
      <c r="DR98" s="199"/>
      <c r="DS98" s="199"/>
      <c r="DT98" s="199"/>
      <c r="DU98" s="199"/>
      <c r="DV98" s="199"/>
      <c r="DW98" s="199"/>
      <c r="DX98" s="199"/>
      <c r="DY98" s="199"/>
      <c r="DZ98" s="199"/>
      <c r="EA98" s="199"/>
      <c r="EB98" s="199"/>
      <c r="EC98" s="199"/>
      <c r="ED98" s="199"/>
      <c r="EE98" s="199"/>
      <c r="EF98" s="199"/>
      <c r="EG98" s="199"/>
      <c r="EH98" s="199"/>
      <c r="EI98" s="199"/>
      <c r="EJ98" s="199"/>
      <c r="EK98" s="199"/>
      <c r="EL98" s="199"/>
      <c r="EM98" s="199"/>
      <c r="EN98" s="199"/>
      <c r="EO98" s="199"/>
      <c r="EP98" s="199"/>
      <c r="EQ98" s="199"/>
    </row>
    <row r="99" spans="100:147" x14ac:dyDescent="0.2">
      <c r="CV99" s="199"/>
      <c r="DF99" s="199"/>
      <c r="DG99" s="199"/>
      <c r="DH99" s="199"/>
      <c r="DI99" s="199"/>
      <c r="DJ99" s="199"/>
      <c r="DK99" s="199"/>
      <c r="DL99" s="199"/>
      <c r="DM99" s="199"/>
      <c r="DN99" s="199"/>
      <c r="DO99" s="199"/>
      <c r="DP99" s="199"/>
      <c r="DQ99" s="199"/>
      <c r="DR99" s="199"/>
      <c r="DS99" s="199"/>
      <c r="DT99" s="199"/>
      <c r="DU99" s="199"/>
      <c r="DV99" s="199"/>
      <c r="DW99" s="199"/>
      <c r="DX99" s="199"/>
      <c r="DY99" s="199"/>
      <c r="DZ99" s="199"/>
      <c r="EA99" s="199"/>
      <c r="EB99" s="199"/>
      <c r="EC99" s="199"/>
      <c r="ED99" s="199"/>
      <c r="EE99" s="199"/>
      <c r="EF99" s="199"/>
      <c r="EG99" s="199"/>
      <c r="EH99" s="199"/>
      <c r="EI99" s="199"/>
      <c r="EJ99" s="199"/>
      <c r="EK99" s="199"/>
      <c r="EL99" s="199"/>
      <c r="EM99" s="199"/>
      <c r="EN99" s="199"/>
      <c r="EO99" s="199"/>
      <c r="EP99" s="199"/>
      <c r="EQ99" s="199"/>
    </row>
    <row r="100" spans="100:147" x14ac:dyDescent="0.2">
      <c r="CV100" s="199"/>
      <c r="DF100" s="199"/>
      <c r="DG100" s="199"/>
      <c r="DH100" s="199"/>
      <c r="DI100" s="199"/>
      <c r="DJ100" s="199"/>
      <c r="DK100" s="199"/>
      <c r="DL100" s="199"/>
      <c r="DM100" s="199"/>
      <c r="DN100" s="199"/>
      <c r="DO100" s="199"/>
      <c r="DP100" s="199"/>
      <c r="DQ100" s="199"/>
      <c r="DR100" s="199"/>
      <c r="DS100" s="199"/>
      <c r="DT100" s="199"/>
      <c r="DU100" s="199"/>
      <c r="DV100" s="199"/>
      <c r="DW100" s="199"/>
      <c r="DX100" s="199"/>
      <c r="DY100" s="199"/>
      <c r="DZ100" s="199"/>
      <c r="EA100" s="199"/>
      <c r="EB100" s="199"/>
      <c r="EC100" s="199"/>
      <c r="ED100" s="199"/>
      <c r="EE100" s="199"/>
      <c r="EF100" s="199"/>
      <c r="EG100" s="199"/>
      <c r="EH100" s="199"/>
      <c r="EI100" s="199"/>
      <c r="EJ100" s="199"/>
      <c r="EK100" s="199"/>
      <c r="EL100" s="199"/>
      <c r="EM100" s="199"/>
      <c r="EN100" s="199"/>
      <c r="EO100" s="199"/>
      <c r="EP100" s="199"/>
      <c r="EQ100" s="199"/>
    </row>
    <row r="101" spans="100:147" x14ac:dyDescent="0.2">
      <c r="CV101" s="199"/>
      <c r="DF101" s="199"/>
      <c r="DG101" s="199"/>
      <c r="DH101" s="199"/>
      <c r="DI101" s="199"/>
      <c r="DJ101" s="199"/>
      <c r="DK101" s="199"/>
      <c r="DL101" s="199"/>
      <c r="DM101" s="199"/>
      <c r="DN101" s="199"/>
      <c r="DO101" s="199"/>
      <c r="DP101" s="199"/>
      <c r="DQ101" s="199"/>
      <c r="DR101" s="199"/>
      <c r="DS101" s="199"/>
      <c r="DT101" s="199"/>
      <c r="DU101" s="199"/>
      <c r="DV101" s="199"/>
      <c r="DW101" s="199"/>
      <c r="DX101" s="199"/>
      <c r="DY101" s="199"/>
      <c r="DZ101" s="199"/>
      <c r="EA101" s="199"/>
      <c r="EB101" s="199"/>
      <c r="EC101" s="199"/>
      <c r="ED101" s="199"/>
      <c r="EE101" s="199"/>
      <c r="EF101" s="199"/>
      <c r="EG101" s="199"/>
      <c r="EH101" s="199"/>
      <c r="EI101" s="199"/>
      <c r="EJ101" s="199"/>
      <c r="EK101" s="199"/>
      <c r="EL101" s="199"/>
      <c r="EM101" s="199"/>
      <c r="EN101" s="199"/>
      <c r="EO101" s="199"/>
      <c r="EP101" s="199"/>
      <c r="EQ101" s="199"/>
    </row>
    <row r="102" spans="100:147" x14ac:dyDescent="0.2">
      <c r="CV102" s="199"/>
      <c r="DF102" s="199"/>
      <c r="DG102" s="199"/>
      <c r="DH102" s="199"/>
      <c r="DI102" s="199"/>
      <c r="DJ102" s="199"/>
      <c r="DK102" s="199"/>
      <c r="DL102" s="199"/>
      <c r="DM102" s="199"/>
      <c r="DN102" s="199"/>
      <c r="DO102" s="199"/>
      <c r="DP102" s="199"/>
      <c r="DQ102" s="199"/>
      <c r="DR102" s="199"/>
      <c r="DS102" s="199"/>
      <c r="DT102" s="199"/>
      <c r="DU102" s="199"/>
      <c r="DV102" s="199"/>
      <c r="DW102" s="199"/>
      <c r="DX102" s="199"/>
      <c r="DY102" s="199"/>
      <c r="DZ102" s="199"/>
      <c r="EA102" s="199"/>
      <c r="EB102" s="199"/>
      <c r="EC102" s="199"/>
      <c r="ED102" s="199"/>
      <c r="EE102" s="199"/>
      <c r="EF102" s="199"/>
      <c r="EG102" s="199"/>
      <c r="EH102" s="199"/>
      <c r="EI102" s="199"/>
    </row>
    <row r="103" spans="100:147" x14ac:dyDescent="0.2">
      <c r="CV103" s="199"/>
      <c r="DF103" s="199"/>
      <c r="DG103" s="199"/>
      <c r="DH103" s="199"/>
      <c r="DI103" s="199"/>
      <c r="DJ103" s="199"/>
      <c r="DK103" s="199"/>
      <c r="DL103" s="199"/>
      <c r="DM103" s="199"/>
      <c r="DN103" s="199"/>
      <c r="DO103" s="199"/>
      <c r="DP103" s="199"/>
      <c r="DQ103" s="199"/>
      <c r="DR103" s="199"/>
      <c r="DS103" s="199"/>
      <c r="DT103" s="199"/>
      <c r="DU103" s="199"/>
      <c r="DV103" s="199"/>
      <c r="DW103" s="199"/>
      <c r="DX103" s="199"/>
      <c r="DY103" s="199"/>
      <c r="DZ103" s="199"/>
      <c r="EA103" s="199"/>
      <c r="EB103" s="199"/>
      <c r="EC103" s="199"/>
      <c r="ED103" s="199"/>
      <c r="EE103" s="199"/>
      <c r="EF103" s="199"/>
      <c r="EG103" s="199"/>
      <c r="EH103" s="199"/>
      <c r="EI103" s="199"/>
    </row>
    <row r="104" spans="100:147" x14ac:dyDescent="0.2">
      <c r="CV104" s="199"/>
      <c r="DF104" s="199"/>
      <c r="DG104" s="199"/>
      <c r="DH104" s="199"/>
      <c r="DI104" s="199"/>
      <c r="DJ104" s="199"/>
      <c r="DK104" s="199"/>
      <c r="DL104" s="199"/>
      <c r="DM104" s="199"/>
      <c r="DN104" s="199"/>
      <c r="DO104" s="199"/>
      <c r="DP104" s="199"/>
      <c r="DQ104" s="199"/>
      <c r="DR104" s="199"/>
      <c r="DS104" s="199"/>
      <c r="DT104" s="199"/>
      <c r="DU104" s="199"/>
      <c r="DV104" s="199"/>
      <c r="DW104" s="199"/>
      <c r="DX104" s="199"/>
      <c r="DY104" s="199"/>
      <c r="DZ104" s="199"/>
      <c r="EA104" s="199"/>
      <c r="EB104" s="199"/>
      <c r="EC104" s="199"/>
      <c r="ED104" s="199"/>
      <c r="EE104" s="199"/>
      <c r="EF104" s="199"/>
      <c r="EG104" s="199"/>
      <c r="EH104" s="199"/>
      <c r="EI104" s="199"/>
    </row>
    <row r="105" spans="100:147" x14ac:dyDescent="0.2">
      <c r="CV105" s="199"/>
      <c r="DF105" s="199"/>
      <c r="DG105" s="199"/>
      <c r="DH105" s="199"/>
      <c r="DI105" s="199"/>
      <c r="DJ105" s="199"/>
      <c r="DK105" s="199"/>
      <c r="DL105" s="199"/>
      <c r="DM105" s="199"/>
      <c r="DN105" s="199"/>
      <c r="DO105" s="199"/>
      <c r="DP105" s="199"/>
      <c r="DQ105" s="199"/>
      <c r="DR105" s="199"/>
      <c r="DS105" s="199"/>
      <c r="DT105" s="199"/>
      <c r="DU105" s="199"/>
      <c r="DV105" s="199"/>
      <c r="DW105" s="199"/>
      <c r="DX105" s="199"/>
      <c r="DY105" s="199"/>
      <c r="DZ105" s="199"/>
      <c r="EA105" s="199"/>
      <c r="EB105" s="199"/>
      <c r="EC105" s="199"/>
      <c r="ED105" s="199"/>
      <c r="EE105" s="199"/>
      <c r="EF105" s="199"/>
      <c r="EG105" s="199"/>
      <c r="EH105" s="199"/>
      <c r="EI105" s="199"/>
    </row>
    <row r="106" spans="100:147" x14ac:dyDescent="0.2">
      <c r="CV106" s="199"/>
      <c r="DF106" s="199"/>
      <c r="DG106" s="199"/>
      <c r="DH106" s="199"/>
      <c r="DI106" s="199"/>
      <c r="DJ106" s="199"/>
      <c r="DK106" s="199"/>
      <c r="DL106" s="199"/>
      <c r="DM106" s="199"/>
      <c r="DN106" s="199"/>
      <c r="DO106" s="199"/>
      <c r="DP106" s="199"/>
      <c r="DQ106" s="199"/>
      <c r="DR106" s="199"/>
      <c r="DS106" s="199"/>
      <c r="DT106" s="199"/>
      <c r="DU106" s="199"/>
      <c r="DV106" s="199"/>
      <c r="DW106" s="199"/>
      <c r="DX106" s="199"/>
      <c r="DY106" s="199"/>
      <c r="DZ106" s="199"/>
      <c r="EA106" s="199"/>
      <c r="EB106" s="199"/>
      <c r="EC106" s="199"/>
      <c r="ED106" s="199"/>
      <c r="EE106" s="199"/>
      <c r="EF106" s="199"/>
      <c r="EG106" s="199"/>
      <c r="EH106" s="199"/>
      <c r="EI106" s="199"/>
    </row>
    <row r="107" spans="100:147" x14ac:dyDescent="0.2">
      <c r="CV107" s="199"/>
      <c r="DF107" s="199"/>
      <c r="DG107" s="199"/>
      <c r="DH107" s="199"/>
    </row>
    <row r="108" spans="100:147" x14ac:dyDescent="0.2">
      <c r="CV108" s="199"/>
      <c r="DF108" s="199"/>
      <c r="DH108" s="199"/>
    </row>
    <row r="109" spans="100:147" x14ac:dyDescent="0.2">
      <c r="CV109" s="199"/>
      <c r="DF109" s="199"/>
      <c r="DH109" s="199"/>
    </row>
    <row r="110" spans="100:147" x14ac:dyDescent="0.2">
      <c r="CV110" s="199"/>
      <c r="DF110" s="199"/>
      <c r="DH110" s="199"/>
    </row>
    <row r="111" spans="100:147" x14ac:dyDescent="0.2">
      <c r="CV111" s="199"/>
      <c r="DF111" s="199"/>
      <c r="DH111" s="199"/>
    </row>
    <row r="112" spans="100:147" x14ac:dyDescent="0.2">
      <c r="CV112" s="199"/>
      <c r="DF112" s="199"/>
      <c r="DH112" s="199"/>
    </row>
    <row r="113" spans="100:112" x14ac:dyDescent="0.2">
      <c r="CV113" s="199"/>
      <c r="DF113" s="199"/>
      <c r="DH113" s="199"/>
    </row>
    <row r="114" spans="100:112" x14ac:dyDescent="0.2">
      <c r="CV114" s="199"/>
      <c r="DF114" s="199"/>
    </row>
    <row r="115" spans="100:112" x14ac:dyDescent="0.2">
      <c r="CV115" s="199"/>
      <c r="DF115" s="199"/>
    </row>
    <row r="116" spans="100:112" x14ac:dyDescent="0.2">
      <c r="CV116" s="199"/>
      <c r="DF116" s="199"/>
    </row>
    <row r="117" spans="100:112" x14ac:dyDescent="0.2">
      <c r="CV117" s="199"/>
    </row>
    <row r="118" spans="100:112" x14ac:dyDescent="0.2">
      <c r="CV118" s="199"/>
    </row>
    <row r="119" spans="100:112" x14ac:dyDescent="0.2">
      <c r="CV119" s="199"/>
    </row>
    <row r="120" spans="100:112" x14ac:dyDescent="0.2">
      <c r="CV120" s="199"/>
    </row>
    <row r="121" spans="100:112" x14ac:dyDescent="0.2">
      <c r="CV121" s="199"/>
    </row>
    <row r="122" spans="100:112" x14ac:dyDescent="0.2">
      <c r="CV122" s="199"/>
    </row>
    <row r="123" spans="100:112" x14ac:dyDescent="0.2">
      <c r="CV123" s="199"/>
    </row>
    <row r="124" spans="100:112" x14ac:dyDescent="0.2">
      <c r="CV124" s="199"/>
    </row>
    <row r="125" spans="100:112" x14ac:dyDescent="0.2">
      <c r="CV125" s="199"/>
    </row>
    <row r="126" spans="100:112" x14ac:dyDescent="0.2">
      <c r="CV126" s="199"/>
    </row>
    <row r="127" spans="100:112" x14ac:dyDescent="0.2">
      <c r="CV127" s="199"/>
    </row>
    <row r="128" spans="100:112" x14ac:dyDescent="0.2">
      <c r="CV128" s="199"/>
    </row>
    <row r="129" spans="100:100" x14ac:dyDescent="0.2">
      <c r="CV129" s="199"/>
    </row>
    <row r="130" spans="100:100" x14ac:dyDescent="0.2">
      <c r="CV130" s="199"/>
    </row>
  </sheetData>
  <mergeCells count="88">
    <mergeCell ref="A7:Z7"/>
    <mergeCell ref="A11:A12"/>
    <mergeCell ref="N11:O11"/>
    <mergeCell ref="P11:Q11"/>
    <mergeCell ref="R11:S11"/>
    <mergeCell ref="T11:U11"/>
    <mergeCell ref="Z10:AK10"/>
    <mergeCell ref="Z11:AA11"/>
    <mergeCell ref="AB11:AC11"/>
    <mergeCell ref="AD11:AE11"/>
    <mergeCell ref="AF11:AG11"/>
    <mergeCell ref="AH11:AI11"/>
    <mergeCell ref="AJ11:AK11"/>
    <mergeCell ref="B11:C11"/>
    <mergeCell ref="B10:M10"/>
    <mergeCell ref="L11:M11"/>
    <mergeCell ref="AL10:AW10"/>
    <mergeCell ref="AL11:AM11"/>
    <mergeCell ref="AN11:AO11"/>
    <mergeCell ref="AP11:AQ11"/>
    <mergeCell ref="AR11:AS11"/>
    <mergeCell ref="AT11:AU11"/>
    <mergeCell ref="AV11:AW11"/>
    <mergeCell ref="AX10:BI10"/>
    <mergeCell ref="AX11:AY11"/>
    <mergeCell ref="AZ11:BA11"/>
    <mergeCell ref="BB11:BC11"/>
    <mergeCell ref="BD11:BE11"/>
    <mergeCell ref="BF11:BG11"/>
    <mergeCell ref="BH11:BI11"/>
    <mergeCell ref="BJ10:BU10"/>
    <mergeCell ref="BJ11:BK11"/>
    <mergeCell ref="BL11:BM11"/>
    <mergeCell ref="BN11:BO11"/>
    <mergeCell ref="BP11:BQ11"/>
    <mergeCell ref="BR11:BS11"/>
    <mergeCell ref="BT11:BU11"/>
    <mergeCell ref="BV10:CG10"/>
    <mergeCell ref="BV11:BW11"/>
    <mergeCell ref="BX11:BY11"/>
    <mergeCell ref="BZ11:CA11"/>
    <mergeCell ref="CB11:CC11"/>
    <mergeCell ref="CD11:CE11"/>
    <mergeCell ref="CF11:CG11"/>
    <mergeCell ref="CH10:CQ10"/>
    <mergeCell ref="CH11:CI11"/>
    <mergeCell ref="CJ11:CK11"/>
    <mergeCell ref="CL11:CM11"/>
    <mergeCell ref="CN11:CO11"/>
    <mergeCell ref="CP11:CQ11"/>
    <mergeCell ref="CR10:DA10"/>
    <mergeCell ref="CR11:CS11"/>
    <mergeCell ref="CT11:CU11"/>
    <mergeCell ref="CV11:CW11"/>
    <mergeCell ref="CX11:CY11"/>
    <mergeCell ref="CZ11:DA11"/>
    <mergeCell ref="DB10:DK10"/>
    <mergeCell ref="DB11:DC11"/>
    <mergeCell ref="DD11:DE11"/>
    <mergeCell ref="DF11:DG11"/>
    <mergeCell ref="DH11:DI11"/>
    <mergeCell ref="DJ11:DK11"/>
    <mergeCell ref="DL10:DU10"/>
    <mergeCell ref="DL11:DM11"/>
    <mergeCell ref="DN11:DO11"/>
    <mergeCell ref="DP11:DQ11"/>
    <mergeCell ref="DR11:DS11"/>
    <mergeCell ref="DT11:DU11"/>
    <mergeCell ref="DV10:EE10"/>
    <mergeCell ref="DV11:DW11"/>
    <mergeCell ref="DX11:DY11"/>
    <mergeCell ref="DZ11:EA11"/>
    <mergeCell ref="EB11:EC11"/>
    <mergeCell ref="ED11:EE11"/>
    <mergeCell ref="EF10:EQ10"/>
    <mergeCell ref="EF11:EG11"/>
    <mergeCell ref="EH11:EI11"/>
    <mergeCell ref="EJ11:EK11"/>
    <mergeCell ref="EL11:EM11"/>
    <mergeCell ref="EN11:EO11"/>
    <mergeCell ref="EP11:EQ11"/>
    <mergeCell ref="N10:Y10"/>
    <mergeCell ref="X11:Y11"/>
    <mergeCell ref="V11:W11"/>
    <mergeCell ref="D11:E11"/>
    <mergeCell ref="F11:G11"/>
    <mergeCell ref="H11:I11"/>
    <mergeCell ref="J11:K1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7:EU114"/>
  <sheetViews>
    <sheetView zoomScale="88" zoomScaleNormal="88" workbookViewId="0">
      <selection activeCell="EP46" sqref="EP46"/>
    </sheetView>
  </sheetViews>
  <sheetFormatPr defaultColWidth="11" defaultRowHeight="11.4" x14ac:dyDescent="0.2"/>
  <cols>
    <col min="1" max="1" width="14.88671875" style="114" customWidth="1"/>
    <col min="2" max="2" width="11.77734375" style="114" customWidth="1"/>
    <col min="3" max="3" width="12" style="114" customWidth="1"/>
    <col min="4" max="4" width="11.88671875" style="114" customWidth="1"/>
    <col min="5" max="5" width="11.77734375" style="114" customWidth="1"/>
    <col min="6" max="9" width="11" style="114"/>
    <col min="10" max="11" width="12" style="114" customWidth="1"/>
    <col min="12" max="13" width="11" style="114"/>
    <col min="14" max="14" width="12.109375" style="114" customWidth="1"/>
    <col min="15" max="15" width="11.77734375" style="114" customWidth="1"/>
    <col min="16" max="16" width="12.5546875" style="114" customWidth="1"/>
    <col min="17" max="17" width="11.6640625" style="114" customWidth="1"/>
    <col min="18" max="25" width="11" style="114"/>
    <col min="26" max="26" width="11.77734375" style="114" customWidth="1"/>
    <col min="27" max="27" width="12.109375" style="114" customWidth="1"/>
    <col min="28" max="28" width="11.6640625" style="114" customWidth="1"/>
    <col min="29" max="29" width="12.109375" style="114" customWidth="1"/>
    <col min="30" max="37" width="11" style="114"/>
    <col min="38" max="39" width="12" style="114" customWidth="1"/>
    <col min="40" max="40" width="11.6640625" style="114" customWidth="1"/>
    <col min="41" max="41" width="11.88671875" style="114" customWidth="1"/>
    <col min="42" max="49" width="11" style="114"/>
    <col min="50" max="51" width="11.6640625" style="114" customWidth="1"/>
    <col min="52" max="52" width="12.109375" style="114" customWidth="1"/>
    <col min="53" max="53" width="12" style="114" customWidth="1"/>
    <col min="54" max="61" width="11" style="114"/>
    <col min="62" max="62" width="12" style="114" customWidth="1"/>
    <col min="63" max="63" width="11.77734375" style="114" customWidth="1"/>
    <col min="64" max="65" width="11.88671875" style="114" customWidth="1"/>
    <col min="66" max="73" width="11" style="114"/>
    <col min="74" max="74" width="12" style="114" customWidth="1"/>
    <col min="75" max="75" width="11.88671875" style="114" customWidth="1"/>
    <col min="76" max="76" width="11.77734375" style="114" customWidth="1"/>
    <col min="77" max="77" width="12" style="114" customWidth="1"/>
    <col min="78" max="85" width="11" style="114"/>
    <col min="86" max="86" width="12.109375" style="114" customWidth="1"/>
    <col min="87" max="88" width="11.88671875" style="114" customWidth="1"/>
    <col min="89" max="89" width="12" style="114" customWidth="1"/>
    <col min="90" max="95" width="11" style="114"/>
    <col min="96" max="96" width="12.109375" style="114" customWidth="1"/>
    <col min="97" max="97" width="12.33203125" style="114" customWidth="1"/>
    <col min="98" max="98" width="12.6640625" style="114" customWidth="1"/>
    <col min="99" max="99" width="11.77734375" style="114" customWidth="1"/>
    <col min="100" max="105" width="11" style="114"/>
    <col min="106" max="107" width="12.109375" style="114" customWidth="1"/>
    <col min="108" max="108" width="12" style="114" customWidth="1"/>
    <col min="109" max="109" width="11.77734375" style="114" customWidth="1"/>
    <col min="110" max="115" width="11" style="114"/>
    <col min="116" max="116" width="11.77734375" style="114" customWidth="1"/>
    <col min="117" max="117" width="12" style="114" customWidth="1"/>
    <col min="118" max="118" width="11.77734375" style="114" customWidth="1"/>
    <col min="119" max="119" width="12" style="114" customWidth="1"/>
    <col min="120" max="125" width="11" style="114"/>
    <col min="126" max="126" width="12.109375" style="114" customWidth="1"/>
    <col min="127" max="127" width="12.44140625" style="114" customWidth="1"/>
    <col min="128" max="128" width="12.21875" style="114" customWidth="1"/>
    <col min="129" max="129" width="11.88671875" style="114" customWidth="1"/>
    <col min="130" max="135" width="11" style="114"/>
    <col min="136" max="136" width="14" style="114" customWidth="1"/>
    <col min="137" max="137" width="13.21875" style="114" customWidth="1"/>
    <col min="138" max="138" width="13.109375" style="114" customWidth="1"/>
    <col min="139" max="139" width="13.44140625" style="114" customWidth="1"/>
    <col min="140" max="140" width="12.44140625" style="114" customWidth="1"/>
    <col min="141" max="141" width="13" style="114" customWidth="1"/>
    <col min="142" max="146" width="11" style="114"/>
    <col min="147" max="147" width="12" style="114" customWidth="1"/>
    <col min="148" max="16384" width="11" style="114"/>
  </cols>
  <sheetData>
    <row r="7" spans="1:151" x14ac:dyDescent="0.2">
      <c r="A7" s="708" t="s">
        <v>163</v>
      </c>
      <c r="B7" s="708"/>
      <c r="C7" s="708"/>
      <c r="D7" s="708"/>
      <c r="E7" s="708"/>
      <c r="F7" s="708"/>
      <c r="G7" s="708"/>
      <c r="H7" s="708"/>
      <c r="I7" s="708"/>
      <c r="J7" s="708"/>
      <c r="K7" s="708"/>
      <c r="L7" s="708"/>
      <c r="M7" s="708"/>
      <c r="N7" s="708"/>
      <c r="O7" s="708"/>
      <c r="P7" s="708"/>
      <c r="Q7" s="708"/>
      <c r="R7" s="708"/>
      <c r="S7" s="708"/>
      <c r="T7" s="708"/>
      <c r="U7" s="708"/>
      <c r="V7" s="708"/>
      <c r="W7" s="708"/>
      <c r="X7" s="708"/>
      <c r="Y7" s="708"/>
      <c r="Z7" s="708"/>
      <c r="AA7" s="516"/>
      <c r="AB7" s="516"/>
      <c r="AC7" s="516"/>
      <c r="AD7" s="517"/>
      <c r="AE7" s="517"/>
      <c r="AF7" s="517"/>
      <c r="AG7" s="517"/>
      <c r="AH7" s="405"/>
      <c r="AI7" s="405"/>
      <c r="AJ7" s="518"/>
      <c r="AK7" s="516"/>
      <c r="AL7" s="516"/>
      <c r="AM7" s="516"/>
      <c r="AN7" s="517"/>
      <c r="AO7" s="517"/>
      <c r="AP7" s="517"/>
      <c r="AQ7" s="517"/>
      <c r="AR7" s="405"/>
      <c r="AS7" s="405"/>
      <c r="AT7" s="518"/>
      <c r="AU7" s="516"/>
      <c r="AV7" s="516"/>
      <c r="AW7" s="516"/>
      <c r="AX7" s="517"/>
      <c r="AY7" s="517"/>
      <c r="AZ7" s="517"/>
      <c r="BA7" s="517"/>
      <c r="BB7" s="405"/>
      <c r="BC7" s="405"/>
      <c r="BD7" s="519"/>
      <c r="BE7" s="519"/>
      <c r="BF7" s="519"/>
      <c r="BG7" s="519"/>
      <c r="BH7" s="519"/>
      <c r="BI7" s="519"/>
      <c r="BJ7" s="519"/>
      <c r="BK7" s="519"/>
      <c r="BL7" s="517"/>
      <c r="BM7" s="517"/>
      <c r="BN7" s="517"/>
      <c r="BO7" s="517"/>
      <c r="BP7" s="517"/>
      <c r="BQ7" s="517"/>
      <c r="BR7" s="517"/>
      <c r="BS7" s="517"/>
      <c r="BT7" s="517"/>
      <c r="BU7" s="517"/>
      <c r="BV7" s="517"/>
      <c r="BW7" s="517"/>
      <c r="BX7" s="517"/>
      <c r="BY7" s="517"/>
      <c r="BZ7" s="520"/>
      <c r="CA7" s="520"/>
      <c r="CB7" s="520"/>
      <c r="CC7" s="520"/>
      <c r="CD7" s="520"/>
      <c r="CE7" s="520"/>
      <c r="CF7" s="520"/>
      <c r="CG7" s="520"/>
      <c r="CH7" s="520"/>
      <c r="CI7" s="520"/>
      <c r="CJ7" s="517"/>
      <c r="CK7" s="517"/>
      <c r="CL7" s="517"/>
      <c r="CM7" s="517"/>
      <c r="CN7" s="517"/>
      <c r="CO7" s="517"/>
      <c r="CP7" s="517"/>
      <c r="CQ7" s="517"/>
      <c r="CR7" s="517"/>
      <c r="CS7" s="517"/>
      <c r="CT7" s="517"/>
      <c r="CU7" s="517"/>
      <c r="CV7" s="517"/>
      <c r="CW7" s="517"/>
      <c r="CX7" s="517"/>
      <c r="CY7" s="517"/>
      <c r="CZ7" s="517"/>
      <c r="DA7" s="517"/>
      <c r="DB7" s="517"/>
      <c r="DC7" s="517"/>
      <c r="DD7" s="517"/>
      <c r="DE7" s="517"/>
      <c r="DF7" s="517"/>
      <c r="DG7" s="517"/>
      <c r="DH7" s="517"/>
      <c r="DI7" s="517"/>
      <c r="DJ7" s="517"/>
      <c r="DK7" s="517"/>
      <c r="DL7" s="517"/>
      <c r="DM7" s="517"/>
      <c r="DN7" s="517"/>
      <c r="DO7" s="517"/>
      <c r="DP7" s="517"/>
      <c r="DQ7" s="517"/>
      <c r="DR7" s="517"/>
      <c r="DS7" s="517"/>
      <c r="DT7" s="517"/>
      <c r="DU7" s="517"/>
      <c r="DV7" s="517"/>
      <c r="DW7" s="517"/>
      <c r="DX7" s="517"/>
      <c r="DY7" s="517"/>
      <c r="DZ7" s="517"/>
      <c r="EA7" s="517"/>
      <c r="EB7" s="517"/>
      <c r="EC7" s="517"/>
      <c r="ED7" s="517"/>
      <c r="EE7" s="517"/>
      <c r="EF7" s="517"/>
      <c r="EG7" s="517"/>
      <c r="EH7" s="517"/>
      <c r="EI7" s="517"/>
      <c r="EJ7" s="517"/>
      <c r="EK7" s="517"/>
      <c r="EL7" s="517"/>
      <c r="EM7" s="517"/>
      <c r="EN7" s="517"/>
      <c r="EO7" s="517"/>
      <c r="EP7" s="517"/>
      <c r="EQ7" s="517"/>
      <c r="ER7" s="517"/>
      <c r="ES7" s="517"/>
    </row>
    <row r="8" spans="1:151" x14ac:dyDescent="0.2">
      <c r="A8" s="487"/>
      <c r="B8" s="521"/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7"/>
      <c r="AC8" s="487"/>
      <c r="AD8" s="487"/>
      <c r="AE8" s="487"/>
      <c r="AF8" s="487"/>
      <c r="AG8" s="487"/>
      <c r="AH8" s="487"/>
      <c r="AI8" s="487"/>
      <c r="AJ8" s="487"/>
      <c r="AK8" s="487"/>
      <c r="AL8" s="487"/>
      <c r="AM8" s="487"/>
      <c r="AN8" s="487"/>
      <c r="AO8" s="487"/>
      <c r="AP8" s="487"/>
      <c r="AQ8" s="487"/>
      <c r="AR8" s="487"/>
      <c r="AS8" s="487"/>
      <c r="AT8" s="487"/>
      <c r="AU8" s="487"/>
      <c r="AV8" s="487"/>
      <c r="AW8" s="487"/>
      <c r="AX8" s="487"/>
      <c r="AY8" s="487"/>
      <c r="AZ8" s="487"/>
      <c r="BA8" s="487"/>
      <c r="BB8" s="487"/>
      <c r="BC8" s="487"/>
      <c r="BD8" s="487"/>
      <c r="BE8" s="487"/>
      <c r="BF8" s="487"/>
      <c r="BG8" s="487"/>
      <c r="BH8" s="487"/>
      <c r="BI8" s="487"/>
      <c r="BJ8" s="487"/>
      <c r="BK8" s="487"/>
      <c r="BL8" s="487"/>
      <c r="BM8" s="487"/>
      <c r="BN8" s="487"/>
      <c r="BO8" s="487"/>
      <c r="BP8" s="487"/>
      <c r="BQ8" s="487"/>
      <c r="BR8" s="487"/>
      <c r="BS8" s="487"/>
      <c r="BT8" s="487"/>
      <c r="BU8" s="487"/>
      <c r="BV8" s="487"/>
      <c r="BW8" s="487"/>
      <c r="BX8" s="487"/>
      <c r="BY8" s="487"/>
      <c r="BZ8" s="487"/>
      <c r="CA8" s="487"/>
      <c r="CB8" s="487"/>
      <c r="CC8" s="487"/>
      <c r="CD8" s="487"/>
      <c r="CE8" s="487"/>
      <c r="CF8" s="487"/>
      <c r="CG8" s="487"/>
      <c r="CH8" s="487"/>
      <c r="CI8" s="487"/>
      <c r="CJ8" s="487"/>
      <c r="CK8" s="487"/>
      <c r="CL8" s="487"/>
      <c r="CM8" s="487"/>
      <c r="CN8" s="487"/>
      <c r="CO8" s="487"/>
      <c r="CP8" s="487"/>
      <c r="CQ8" s="487"/>
      <c r="CR8" s="487"/>
      <c r="CS8" s="487"/>
      <c r="CT8" s="487"/>
      <c r="CU8" s="487"/>
      <c r="CV8" s="487"/>
      <c r="CW8" s="487"/>
      <c r="CX8" s="487"/>
      <c r="CY8" s="487"/>
      <c r="CZ8" s="487"/>
      <c r="DA8" s="487"/>
      <c r="DB8" s="487"/>
      <c r="DC8" s="487"/>
      <c r="DD8" s="487"/>
      <c r="DE8" s="487"/>
      <c r="DF8" s="487"/>
      <c r="DG8" s="487"/>
      <c r="DH8" s="487"/>
      <c r="DI8" s="487"/>
      <c r="DJ8" s="487"/>
      <c r="DK8" s="487"/>
      <c r="DL8" s="487"/>
      <c r="DM8" s="487"/>
      <c r="DN8" s="487"/>
      <c r="DO8" s="487"/>
      <c r="DP8" s="487"/>
      <c r="DQ8" s="487"/>
      <c r="DR8" s="487"/>
      <c r="DS8" s="487"/>
      <c r="DT8" s="487"/>
      <c r="DU8" s="487"/>
      <c r="DV8" s="487"/>
      <c r="DW8" s="487"/>
      <c r="DX8" s="487"/>
      <c r="DY8" s="487"/>
      <c r="DZ8" s="487"/>
      <c r="EA8" s="487"/>
      <c r="EB8" s="487"/>
      <c r="EC8" s="487"/>
      <c r="ED8" s="487"/>
      <c r="EE8" s="487"/>
      <c r="EF8" s="521"/>
      <c r="EG8" s="521"/>
      <c r="EH8" s="521"/>
      <c r="EI8" s="521"/>
      <c r="EJ8" s="521"/>
      <c r="EK8" s="521"/>
      <c r="EL8" s="521"/>
      <c r="EM8" s="521"/>
      <c r="EN8" s="521"/>
      <c r="EO8" s="521"/>
      <c r="EP8" s="521"/>
      <c r="EQ8" s="521"/>
      <c r="ER8" s="487"/>
      <c r="ES8" s="487"/>
      <c r="ET8" s="487"/>
      <c r="EU8" s="487"/>
    </row>
    <row r="9" spans="1:151" x14ac:dyDescent="0.2">
      <c r="A9" s="403"/>
      <c r="B9" s="404"/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3"/>
      <c r="AC9" s="403"/>
      <c r="AD9" s="403"/>
      <c r="AE9" s="403"/>
      <c r="AF9" s="403"/>
      <c r="AG9" s="403"/>
      <c r="AH9" s="403"/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3"/>
      <c r="AW9" s="403"/>
      <c r="AX9" s="403"/>
      <c r="AY9" s="403"/>
      <c r="AZ9" s="403"/>
      <c r="BA9" s="403"/>
      <c r="BB9" s="403"/>
      <c r="BC9" s="403"/>
      <c r="BD9" s="403"/>
      <c r="BE9" s="403"/>
      <c r="BF9" s="403"/>
      <c r="BG9" s="403"/>
      <c r="BH9" s="403"/>
      <c r="BI9" s="403"/>
      <c r="BJ9" s="403"/>
      <c r="BK9" s="403"/>
      <c r="BL9" s="403"/>
      <c r="BM9" s="403"/>
      <c r="BN9" s="403"/>
      <c r="BO9" s="403"/>
      <c r="BP9" s="403"/>
      <c r="BQ9" s="403"/>
      <c r="BR9" s="403"/>
      <c r="BS9" s="403"/>
      <c r="BT9" s="403"/>
      <c r="BU9" s="403"/>
      <c r="BV9" s="403"/>
      <c r="BW9" s="403"/>
      <c r="BX9" s="403"/>
      <c r="BY9" s="403"/>
      <c r="BZ9" s="403"/>
      <c r="CA9" s="403"/>
      <c r="CB9" s="403"/>
      <c r="CC9" s="403"/>
      <c r="CD9" s="403"/>
      <c r="CE9" s="403"/>
      <c r="CF9" s="403"/>
      <c r="CG9" s="403"/>
      <c r="CH9" s="403"/>
      <c r="CI9" s="403"/>
      <c r="CJ9" s="403"/>
      <c r="CK9" s="403"/>
      <c r="CL9" s="403"/>
      <c r="CM9" s="403"/>
      <c r="CN9" s="403"/>
      <c r="CO9" s="403"/>
      <c r="CP9" s="403"/>
      <c r="CQ9" s="403"/>
      <c r="CR9" s="403"/>
      <c r="CS9" s="403"/>
      <c r="CT9" s="403"/>
      <c r="CU9" s="403"/>
      <c r="CV9" s="403"/>
      <c r="CW9" s="403"/>
      <c r="CX9" s="403"/>
      <c r="CY9" s="403"/>
      <c r="CZ9" s="403"/>
      <c r="DA9" s="403"/>
      <c r="DB9" s="403"/>
      <c r="DC9" s="403"/>
      <c r="DD9" s="403"/>
      <c r="DE9" s="403"/>
      <c r="DF9" s="403"/>
      <c r="DG9" s="403"/>
      <c r="DH9" s="403"/>
      <c r="DI9" s="403"/>
      <c r="DJ9" s="403"/>
      <c r="DK9" s="403"/>
      <c r="DL9" s="522"/>
      <c r="DM9" s="522"/>
      <c r="DN9" s="522"/>
      <c r="DO9" s="522"/>
      <c r="DP9" s="522"/>
      <c r="DQ9" s="522"/>
      <c r="DR9" s="522"/>
      <c r="DS9" s="522"/>
      <c r="DT9" s="522"/>
      <c r="DU9" s="522"/>
      <c r="DV9" s="403"/>
      <c r="DW9" s="403"/>
      <c r="DX9" s="403"/>
      <c r="DY9" s="403"/>
      <c r="DZ9" s="403"/>
      <c r="EA9" s="403"/>
      <c r="EB9" s="403"/>
      <c r="EC9" s="403"/>
      <c r="ED9" s="403"/>
      <c r="EE9" s="403"/>
      <c r="EF9" s="403"/>
      <c r="EG9" s="403"/>
      <c r="EH9" s="403"/>
      <c r="EI9" s="403"/>
      <c r="EJ9" s="403"/>
      <c r="EK9" s="403"/>
      <c r="EL9" s="403"/>
      <c r="EM9" s="403"/>
      <c r="EN9" s="403"/>
      <c r="EO9" s="403"/>
      <c r="EP9" s="403"/>
      <c r="EQ9" s="403"/>
      <c r="ER9" s="403"/>
      <c r="ES9" s="403"/>
      <c r="ET9" s="403"/>
      <c r="EU9" s="403"/>
    </row>
    <row r="10" spans="1:151" x14ac:dyDescent="0.2">
      <c r="A10" s="403"/>
      <c r="B10" s="650">
        <v>2019</v>
      </c>
      <c r="C10" s="650"/>
      <c r="D10" s="650"/>
      <c r="E10" s="650"/>
      <c r="F10" s="650"/>
      <c r="G10" s="650"/>
      <c r="H10" s="650"/>
      <c r="I10" s="650"/>
      <c r="J10" s="650"/>
      <c r="K10" s="650"/>
      <c r="L10" s="650"/>
      <c r="M10" s="650"/>
      <c r="N10" s="650">
        <v>2018</v>
      </c>
      <c r="O10" s="650"/>
      <c r="P10" s="650"/>
      <c r="Q10" s="650"/>
      <c r="R10" s="650"/>
      <c r="S10" s="650"/>
      <c r="T10" s="650"/>
      <c r="U10" s="650"/>
      <c r="V10" s="650"/>
      <c r="W10" s="650"/>
      <c r="X10" s="650"/>
      <c r="Y10" s="650"/>
      <c r="Z10" s="650">
        <v>2017</v>
      </c>
      <c r="AA10" s="650"/>
      <c r="AB10" s="650"/>
      <c r="AC10" s="650"/>
      <c r="AD10" s="650"/>
      <c r="AE10" s="650"/>
      <c r="AF10" s="650"/>
      <c r="AG10" s="650"/>
      <c r="AH10" s="650"/>
      <c r="AI10" s="650"/>
      <c r="AJ10" s="650"/>
      <c r="AK10" s="650"/>
      <c r="AL10" s="650">
        <v>2016</v>
      </c>
      <c r="AM10" s="650"/>
      <c r="AN10" s="650"/>
      <c r="AO10" s="650"/>
      <c r="AP10" s="650"/>
      <c r="AQ10" s="650"/>
      <c r="AR10" s="650"/>
      <c r="AS10" s="650"/>
      <c r="AT10" s="650"/>
      <c r="AU10" s="650"/>
      <c r="AV10" s="650"/>
      <c r="AW10" s="650"/>
      <c r="AX10" s="650">
        <v>2015</v>
      </c>
      <c r="AY10" s="650"/>
      <c r="AZ10" s="650"/>
      <c r="BA10" s="650"/>
      <c r="BB10" s="650"/>
      <c r="BC10" s="650"/>
      <c r="BD10" s="650"/>
      <c r="BE10" s="650"/>
      <c r="BF10" s="650"/>
      <c r="BG10" s="650"/>
      <c r="BH10" s="650"/>
      <c r="BI10" s="650"/>
      <c r="BJ10" s="653">
        <v>2014</v>
      </c>
      <c r="BK10" s="653"/>
      <c r="BL10" s="653"/>
      <c r="BM10" s="653"/>
      <c r="BN10" s="653"/>
      <c r="BO10" s="653"/>
      <c r="BP10" s="653"/>
      <c r="BQ10" s="653"/>
      <c r="BR10" s="653"/>
      <c r="BS10" s="653"/>
      <c r="BT10" s="653"/>
      <c r="BU10" s="653"/>
      <c r="BV10" s="650">
        <v>2013</v>
      </c>
      <c r="BW10" s="650"/>
      <c r="BX10" s="650"/>
      <c r="BY10" s="650"/>
      <c r="BZ10" s="650"/>
      <c r="CA10" s="650"/>
      <c r="CB10" s="650"/>
      <c r="CC10" s="650"/>
      <c r="CD10" s="650"/>
      <c r="CE10" s="650"/>
      <c r="CF10" s="650"/>
      <c r="CG10" s="650"/>
      <c r="CH10" s="653">
        <v>2012</v>
      </c>
      <c r="CI10" s="653"/>
      <c r="CJ10" s="653"/>
      <c r="CK10" s="653"/>
      <c r="CL10" s="653"/>
      <c r="CM10" s="653"/>
      <c r="CN10" s="653"/>
      <c r="CO10" s="653"/>
      <c r="CP10" s="653"/>
      <c r="CQ10" s="653"/>
      <c r="CR10" s="650">
        <v>2011</v>
      </c>
      <c r="CS10" s="650"/>
      <c r="CT10" s="650"/>
      <c r="CU10" s="650"/>
      <c r="CV10" s="650"/>
      <c r="CW10" s="650"/>
      <c r="CX10" s="650"/>
      <c r="CY10" s="650"/>
      <c r="CZ10" s="650"/>
      <c r="DA10" s="650"/>
      <c r="DB10" s="650">
        <v>2010</v>
      </c>
      <c r="DC10" s="650"/>
      <c r="DD10" s="650"/>
      <c r="DE10" s="650"/>
      <c r="DF10" s="650"/>
      <c r="DG10" s="650"/>
      <c r="DH10" s="650"/>
      <c r="DI10" s="650"/>
      <c r="DJ10" s="650"/>
      <c r="DK10" s="650"/>
      <c r="DL10" s="650">
        <v>2009</v>
      </c>
      <c r="DM10" s="650"/>
      <c r="DN10" s="650"/>
      <c r="DO10" s="650"/>
      <c r="DP10" s="650"/>
      <c r="DQ10" s="650"/>
      <c r="DR10" s="650"/>
      <c r="DS10" s="650"/>
      <c r="DT10" s="650"/>
      <c r="DU10" s="650"/>
      <c r="DV10" s="650">
        <v>2008</v>
      </c>
      <c r="DW10" s="650"/>
      <c r="DX10" s="650"/>
      <c r="DY10" s="650"/>
      <c r="DZ10" s="650"/>
      <c r="EA10" s="650"/>
      <c r="EB10" s="650"/>
      <c r="EC10" s="650"/>
      <c r="ED10" s="650"/>
      <c r="EE10" s="650"/>
      <c r="EF10" s="650" t="s">
        <v>199</v>
      </c>
      <c r="EG10" s="650"/>
      <c r="EH10" s="650"/>
      <c r="EI10" s="650"/>
      <c r="EJ10" s="650"/>
      <c r="EK10" s="650"/>
      <c r="EL10" s="650"/>
      <c r="EM10" s="650"/>
      <c r="EN10" s="650"/>
      <c r="EO10" s="650"/>
      <c r="EP10" s="650"/>
      <c r="EQ10" s="650"/>
      <c r="ES10" s="199"/>
    </row>
    <row r="11" spans="1:151" ht="14.4" customHeight="1" x14ac:dyDescent="0.2">
      <c r="A11" s="709" t="s">
        <v>146</v>
      </c>
      <c r="B11" s="711" t="s">
        <v>2</v>
      </c>
      <c r="C11" s="712"/>
      <c r="D11" s="713" t="s">
        <v>3</v>
      </c>
      <c r="E11" s="712"/>
      <c r="F11" s="713" t="s">
        <v>4</v>
      </c>
      <c r="G11" s="712"/>
      <c r="H11" s="713" t="s">
        <v>5</v>
      </c>
      <c r="I11" s="712"/>
      <c r="J11" s="713" t="s">
        <v>138</v>
      </c>
      <c r="K11" s="712"/>
      <c r="L11" s="690" t="s">
        <v>139</v>
      </c>
      <c r="M11" s="691"/>
      <c r="N11" s="711" t="s">
        <v>2</v>
      </c>
      <c r="O11" s="712"/>
      <c r="P11" s="713" t="s">
        <v>3</v>
      </c>
      <c r="Q11" s="712"/>
      <c r="R11" s="713" t="s">
        <v>4</v>
      </c>
      <c r="S11" s="712"/>
      <c r="T11" s="713" t="s">
        <v>5</v>
      </c>
      <c r="U11" s="712"/>
      <c r="V11" s="713" t="s">
        <v>138</v>
      </c>
      <c r="W11" s="712"/>
      <c r="X11" s="690" t="s">
        <v>139</v>
      </c>
      <c r="Y11" s="691"/>
      <c r="Z11" s="711" t="s">
        <v>2</v>
      </c>
      <c r="AA11" s="712"/>
      <c r="AB11" s="713" t="s">
        <v>3</v>
      </c>
      <c r="AC11" s="712"/>
      <c r="AD11" s="713" t="s">
        <v>4</v>
      </c>
      <c r="AE11" s="712"/>
      <c r="AF11" s="713" t="s">
        <v>5</v>
      </c>
      <c r="AG11" s="712"/>
      <c r="AH11" s="713" t="s">
        <v>138</v>
      </c>
      <c r="AI11" s="712"/>
      <c r="AJ11" s="690" t="s">
        <v>139</v>
      </c>
      <c r="AK11" s="691"/>
      <c r="AL11" s="711" t="s">
        <v>2</v>
      </c>
      <c r="AM11" s="712"/>
      <c r="AN11" s="713" t="s">
        <v>3</v>
      </c>
      <c r="AO11" s="712"/>
      <c r="AP11" s="713" t="s">
        <v>4</v>
      </c>
      <c r="AQ11" s="712"/>
      <c r="AR11" s="713" t="s">
        <v>5</v>
      </c>
      <c r="AS11" s="712"/>
      <c r="AT11" s="713" t="s">
        <v>138</v>
      </c>
      <c r="AU11" s="712"/>
      <c r="AV11" s="690" t="s">
        <v>139</v>
      </c>
      <c r="AW11" s="691"/>
      <c r="AX11" s="711" t="s">
        <v>140</v>
      </c>
      <c r="AY11" s="712"/>
      <c r="AZ11" s="713" t="s">
        <v>3</v>
      </c>
      <c r="BA11" s="712"/>
      <c r="BB11" s="713" t="s">
        <v>4</v>
      </c>
      <c r="BC11" s="712"/>
      <c r="BD11" s="713" t="s">
        <v>5</v>
      </c>
      <c r="BE11" s="712"/>
      <c r="BF11" s="713" t="s">
        <v>138</v>
      </c>
      <c r="BG11" s="712"/>
      <c r="BH11" s="690" t="s">
        <v>139</v>
      </c>
      <c r="BI11" s="691"/>
      <c r="BJ11" s="699" t="s">
        <v>2</v>
      </c>
      <c r="BK11" s="700"/>
      <c r="BL11" s="701" t="s">
        <v>3</v>
      </c>
      <c r="BM11" s="700"/>
      <c r="BN11" s="701" t="s">
        <v>4</v>
      </c>
      <c r="BO11" s="700"/>
      <c r="BP11" s="701" t="s">
        <v>5</v>
      </c>
      <c r="BQ11" s="700"/>
      <c r="BR11" s="701" t="s">
        <v>138</v>
      </c>
      <c r="BS11" s="700"/>
      <c r="BT11" s="702" t="s">
        <v>144</v>
      </c>
      <c r="BU11" s="703"/>
      <c r="BV11" s="717" t="s">
        <v>2</v>
      </c>
      <c r="BW11" s="705"/>
      <c r="BX11" s="704" t="s">
        <v>3</v>
      </c>
      <c r="BY11" s="705"/>
      <c r="BZ11" s="704" t="s">
        <v>4</v>
      </c>
      <c r="CA11" s="705"/>
      <c r="CB11" s="704" t="s">
        <v>5</v>
      </c>
      <c r="CC11" s="705"/>
      <c r="CD11" s="704" t="s">
        <v>138</v>
      </c>
      <c r="CE11" s="705"/>
      <c r="CF11" s="718" t="s">
        <v>143</v>
      </c>
      <c r="CG11" s="719"/>
      <c r="CH11" s="717" t="s">
        <v>2</v>
      </c>
      <c r="CI11" s="705"/>
      <c r="CJ11" s="704" t="s">
        <v>3</v>
      </c>
      <c r="CK11" s="705"/>
      <c r="CL11" s="704" t="s">
        <v>4</v>
      </c>
      <c r="CM11" s="705"/>
      <c r="CN11" s="704" t="s">
        <v>5</v>
      </c>
      <c r="CO11" s="705"/>
      <c r="CP11" s="718" t="s">
        <v>142</v>
      </c>
      <c r="CQ11" s="719"/>
      <c r="CR11" s="714" t="s">
        <v>2</v>
      </c>
      <c r="CS11" s="715"/>
      <c r="CT11" s="716" t="s">
        <v>3</v>
      </c>
      <c r="CU11" s="715"/>
      <c r="CV11" s="716" t="s">
        <v>4</v>
      </c>
      <c r="CW11" s="715"/>
      <c r="CX11" s="716" t="s">
        <v>5</v>
      </c>
      <c r="CY11" s="715"/>
      <c r="CZ11" s="697" t="s">
        <v>136</v>
      </c>
      <c r="DA11" s="698"/>
      <c r="DB11" s="694" t="s">
        <v>2</v>
      </c>
      <c r="DC11" s="695"/>
      <c r="DD11" s="696" t="s">
        <v>3</v>
      </c>
      <c r="DE11" s="695"/>
      <c r="DF11" s="696" t="s">
        <v>4</v>
      </c>
      <c r="DG11" s="695"/>
      <c r="DH11" s="696" t="s">
        <v>5</v>
      </c>
      <c r="DI11" s="695"/>
      <c r="DJ11" s="697" t="s">
        <v>136</v>
      </c>
      <c r="DK11" s="698"/>
      <c r="DL11" s="694" t="s">
        <v>2</v>
      </c>
      <c r="DM11" s="695"/>
      <c r="DN11" s="696" t="s">
        <v>3</v>
      </c>
      <c r="DO11" s="695"/>
      <c r="DP11" s="696" t="s">
        <v>4</v>
      </c>
      <c r="DQ11" s="695"/>
      <c r="DR11" s="696" t="s">
        <v>5</v>
      </c>
      <c r="DS11" s="695"/>
      <c r="DT11" s="697" t="s">
        <v>135</v>
      </c>
      <c r="DU11" s="698"/>
      <c r="DV11" s="694" t="s">
        <v>2</v>
      </c>
      <c r="DW11" s="695"/>
      <c r="DX11" s="696" t="s">
        <v>3</v>
      </c>
      <c r="DY11" s="695"/>
      <c r="DZ11" s="696" t="s">
        <v>4</v>
      </c>
      <c r="EA11" s="695"/>
      <c r="EB11" s="696" t="s">
        <v>5</v>
      </c>
      <c r="EC11" s="695"/>
      <c r="ED11" s="697" t="s">
        <v>135</v>
      </c>
      <c r="EE11" s="698"/>
      <c r="EF11" s="711" t="s">
        <v>140</v>
      </c>
      <c r="EG11" s="712"/>
      <c r="EH11" s="713" t="s">
        <v>3</v>
      </c>
      <c r="EI11" s="712"/>
      <c r="EJ11" s="713" t="s">
        <v>4</v>
      </c>
      <c r="EK11" s="712"/>
      <c r="EL11" s="713" t="s">
        <v>5</v>
      </c>
      <c r="EM11" s="712"/>
      <c r="EN11" s="713" t="s">
        <v>138</v>
      </c>
      <c r="EO11" s="712"/>
      <c r="EP11" s="690" t="s">
        <v>139</v>
      </c>
      <c r="EQ11" s="691"/>
    </row>
    <row r="12" spans="1:151" ht="14.4" customHeight="1" x14ac:dyDescent="0.2">
      <c r="A12" s="710"/>
      <c r="B12" s="408" t="s">
        <v>6</v>
      </c>
      <c r="C12" s="409" t="s">
        <v>215</v>
      </c>
      <c r="D12" s="409" t="s">
        <v>6</v>
      </c>
      <c r="E12" s="409" t="s">
        <v>215</v>
      </c>
      <c r="F12" s="409" t="s">
        <v>6</v>
      </c>
      <c r="G12" s="409" t="s">
        <v>215</v>
      </c>
      <c r="H12" s="409" t="s">
        <v>6</v>
      </c>
      <c r="I12" s="409" t="s">
        <v>215</v>
      </c>
      <c r="J12" s="409" t="s">
        <v>6</v>
      </c>
      <c r="K12" s="409" t="s">
        <v>215</v>
      </c>
      <c r="L12" s="410" t="s">
        <v>6</v>
      </c>
      <c r="M12" s="409" t="s">
        <v>215</v>
      </c>
      <c r="N12" s="408" t="s">
        <v>6</v>
      </c>
      <c r="O12" s="409" t="s">
        <v>215</v>
      </c>
      <c r="P12" s="409" t="s">
        <v>6</v>
      </c>
      <c r="Q12" s="409" t="s">
        <v>215</v>
      </c>
      <c r="R12" s="409" t="s">
        <v>6</v>
      </c>
      <c r="S12" s="409" t="s">
        <v>215</v>
      </c>
      <c r="T12" s="409" t="s">
        <v>6</v>
      </c>
      <c r="U12" s="409" t="s">
        <v>215</v>
      </c>
      <c r="V12" s="409" t="s">
        <v>6</v>
      </c>
      <c r="W12" s="409" t="s">
        <v>215</v>
      </c>
      <c r="X12" s="410" t="s">
        <v>6</v>
      </c>
      <c r="Y12" s="409" t="s">
        <v>215</v>
      </c>
      <c r="Z12" s="408" t="s">
        <v>6</v>
      </c>
      <c r="AA12" s="409" t="s">
        <v>215</v>
      </c>
      <c r="AB12" s="409" t="s">
        <v>6</v>
      </c>
      <c r="AC12" s="409" t="s">
        <v>215</v>
      </c>
      <c r="AD12" s="409" t="s">
        <v>6</v>
      </c>
      <c r="AE12" s="409" t="s">
        <v>215</v>
      </c>
      <c r="AF12" s="409" t="s">
        <v>6</v>
      </c>
      <c r="AG12" s="409" t="s">
        <v>215</v>
      </c>
      <c r="AH12" s="409" t="s">
        <v>6</v>
      </c>
      <c r="AI12" s="409" t="s">
        <v>215</v>
      </c>
      <c r="AJ12" s="410" t="s">
        <v>6</v>
      </c>
      <c r="AK12" s="409" t="s">
        <v>215</v>
      </c>
      <c r="AL12" s="408" t="s">
        <v>6</v>
      </c>
      <c r="AM12" s="409" t="s">
        <v>215</v>
      </c>
      <c r="AN12" s="409" t="s">
        <v>6</v>
      </c>
      <c r="AO12" s="409" t="s">
        <v>215</v>
      </c>
      <c r="AP12" s="409" t="s">
        <v>6</v>
      </c>
      <c r="AQ12" s="409" t="s">
        <v>215</v>
      </c>
      <c r="AR12" s="409" t="s">
        <v>6</v>
      </c>
      <c r="AS12" s="409" t="s">
        <v>215</v>
      </c>
      <c r="AT12" s="409" t="s">
        <v>6</v>
      </c>
      <c r="AU12" s="409" t="s">
        <v>215</v>
      </c>
      <c r="AV12" s="410" t="s">
        <v>6</v>
      </c>
      <c r="AW12" s="411" t="s">
        <v>215</v>
      </c>
      <c r="AX12" s="408" t="s">
        <v>6</v>
      </c>
      <c r="AY12" s="409" t="s">
        <v>215</v>
      </c>
      <c r="AZ12" s="409" t="s">
        <v>6</v>
      </c>
      <c r="BA12" s="409" t="s">
        <v>215</v>
      </c>
      <c r="BB12" s="409" t="s">
        <v>6</v>
      </c>
      <c r="BC12" s="409" t="s">
        <v>215</v>
      </c>
      <c r="BD12" s="409" t="s">
        <v>6</v>
      </c>
      <c r="BE12" s="409" t="s">
        <v>215</v>
      </c>
      <c r="BF12" s="409" t="s">
        <v>6</v>
      </c>
      <c r="BG12" s="409" t="s">
        <v>215</v>
      </c>
      <c r="BH12" s="410" t="s">
        <v>6</v>
      </c>
      <c r="BI12" s="411" t="s">
        <v>215</v>
      </c>
      <c r="BJ12" s="412" t="s">
        <v>6</v>
      </c>
      <c r="BK12" s="410" t="s">
        <v>215</v>
      </c>
      <c r="BL12" s="410" t="s">
        <v>6</v>
      </c>
      <c r="BM12" s="410" t="s">
        <v>215</v>
      </c>
      <c r="BN12" s="410" t="s">
        <v>6</v>
      </c>
      <c r="BO12" s="410" t="s">
        <v>215</v>
      </c>
      <c r="BP12" s="410" t="s">
        <v>6</v>
      </c>
      <c r="BQ12" s="410" t="s">
        <v>215</v>
      </c>
      <c r="BR12" s="410" t="s">
        <v>6</v>
      </c>
      <c r="BS12" s="410" t="s">
        <v>215</v>
      </c>
      <c r="BT12" s="410" t="s">
        <v>6</v>
      </c>
      <c r="BU12" s="411" t="s">
        <v>215</v>
      </c>
      <c r="BV12" s="413" t="s">
        <v>6</v>
      </c>
      <c r="BW12" s="414" t="s">
        <v>215</v>
      </c>
      <c r="BX12" s="414" t="s">
        <v>6</v>
      </c>
      <c r="BY12" s="414" t="s">
        <v>215</v>
      </c>
      <c r="BZ12" s="414" t="s">
        <v>6</v>
      </c>
      <c r="CA12" s="414" t="s">
        <v>215</v>
      </c>
      <c r="CB12" s="414" t="s">
        <v>6</v>
      </c>
      <c r="CC12" s="414" t="s">
        <v>215</v>
      </c>
      <c r="CD12" s="414" t="s">
        <v>6</v>
      </c>
      <c r="CE12" s="414" t="s">
        <v>215</v>
      </c>
      <c r="CF12" s="414" t="s">
        <v>6</v>
      </c>
      <c r="CG12" s="415" t="s">
        <v>215</v>
      </c>
      <c r="CH12" s="413" t="s">
        <v>6</v>
      </c>
      <c r="CI12" s="414" t="s">
        <v>215</v>
      </c>
      <c r="CJ12" s="414" t="s">
        <v>6</v>
      </c>
      <c r="CK12" s="414" t="s">
        <v>215</v>
      </c>
      <c r="CL12" s="414" t="s">
        <v>6</v>
      </c>
      <c r="CM12" s="414" t="s">
        <v>215</v>
      </c>
      <c r="CN12" s="414" t="s">
        <v>6</v>
      </c>
      <c r="CO12" s="414" t="s">
        <v>215</v>
      </c>
      <c r="CP12" s="414" t="s">
        <v>6</v>
      </c>
      <c r="CQ12" s="415" t="s">
        <v>215</v>
      </c>
      <c r="CR12" s="416" t="s">
        <v>6</v>
      </c>
      <c r="CS12" s="417" t="s">
        <v>216</v>
      </c>
      <c r="CT12" s="417" t="s">
        <v>6</v>
      </c>
      <c r="CU12" s="417" t="s">
        <v>216</v>
      </c>
      <c r="CV12" s="417" t="s">
        <v>6</v>
      </c>
      <c r="CW12" s="417" t="s">
        <v>216</v>
      </c>
      <c r="CX12" s="417" t="s">
        <v>6</v>
      </c>
      <c r="CY12" s="417" t="s">
        <v>216</v>
      </c>
      <c r="CZ12" s="418" t="s">
        <v>6</v>
      </c>
      <c r="DA12" s="419" t="s">
        <v>216</v>
      </c>
      <c r="DB12" s="420" t="s">
        <v>6</v>
      </c>
      <c r="DC12" s="418" t="s">
        <v>216</v>
      </c>
      <c r="DD12" s="418" t="s">
        <v>6</v>
      </c>
      <c r="DE12" s="418" t="s">
        <v>216</v>
      </c>
      <c r="DF12" s="418" t="s">
        <v>6</v>
      </c>
      <c r="DG12" s="418" t="s">
        <v>216</v>
      </c>
      <c r="DH12" s="418" t="s">
        <v>6</v>
      </c>
      <c r="DI12" s="418" t="s">
        <v>216</v>
      </c>
      <c r="DJ12" s="418" t="s">
        <v>6</v>
      </c>
      <c r="DK12" s="419" t="s">
        <v>216</v>
      </c>
      <c r="DL12" s="420" t="s">
        <v>6</v>
      </c>
      <c r="DM12" s="418" t="s">
        <v>216</v>
      </c>
      <c r="DN12" s="418" t="s">
        <v>6</v>
      </c>
      <c r="DO12" s="418" t="s">
        <v>216</v>
      </c>
      <c r="DP12" s="418" t="s">
        <v>6</v>
      </c>
      <c r="DQ12" s="418" t="s">
        <v>216</v>
      </c>
      <c r="DR12" s="418" t="s">
        <v>6</v>
      </c>
      <c r="DS12" s="418" t="s">
        <v>216</v>
      </c>
      <c r="DT12" s="418" t="s">
        <v>6</v>
      </c>
      <c r="DU12" s="419" t="s">
        <v>216</v>
      </c>
      <c r="DV12" s="420" t="s">
        <v>6</v>
      </c>
      <c r="DW12" s="418" t="s">
        <v>216</v>
      </c>
      <c r="DX12" s="418" t="s">
        <v>6</v>
      </c>
      <c r="DY12" s="418" t="s">
        <v>216</v>
      </c>
      <c r="DZ12" s="418" t="s">
        <v>6</v>
      </c>
      <c r="EA12" s="418" t="s">
        <v>216</v>
      </c>
      <c r="EB12" s="418" t="s">
        <v>6</v>
      </c>
      <c r="EC12" s="418" t="s">
        <v>216</v>
      </c>
      <c r="ED12" s="418" t="s">
        <v>6</v>
      </c>
      <c r="EE12" s="419" t="s">
        <v>216</v>
      </c>
      <c r="EF12" s="408" t="s">
        <v>6</v>
      </c>
      <c r="EG12" s="409" t="s">
        <v>215</v>
      </c>
      <c r="EH12" s="409" t="s">
        <v>6</v>
      </c>
      <c r="EI12" s="409" t="s">
        <v>215</v>
      </c>
      <c r="EJ12" s="409" t="s">
        <v>6</v>
      </c>
      <c r="EK12" s="409" t="s">
        <v>215</v>
      </c>
      <c r="EL12" s="409" t="s">
        <v>6</v>
      </c>
      <c r="EM12" s="409" t="s">
        <v>215</v>
      </c>
      <c r="EN12" s="409" t="s">
        <v>6</v>
      </c>
      <c r="EO12" s="409" t="s">
        <v>215</v>
      </c>
      <c r="EP12" s="410" t="s">
        <v>6</v>
      </c>
      <c r="EQ12" s="411" t="s">
        <v>215</v>
      </c>
    </row>
    <row r="13" spans="1:151" ht="14.4" customHeight="1" x14ac:dyDescent="0.2">
      <c r="A13" s="523" t="s">
        <v>145</v>
      </c>
      <c r="B13" s="524">
        <f>SUM(B14:B41)</f>
        <v>27289815.552000005</v>
      </c>
      <c r="C13" s="525">
        <f t="shared" ref="C13:I13" si="0">SUM(C14:C41)</f>
        <v>45296151.236000001</v>
      </c>
      <c r="D13" s="525">
        <f t="shared" si="0"/>
        <v>16625012.840000004</v>
      </c>
      <c r="E13" s="525">
        <f t="shared" si="0"/>
        <v>35070983.255999997</v>
      </c>
      <c r="F13" s="525">
        <f t="shared" si="0"/>
        <v>8596285.8579999991</v>
      </c>
      <c r="G13" s="525">
        <f t="shared" si="0"/>
        <v>7131468.6580000017</v>
      </c>
      <c r="H13" s="525">
        <f t="shared" si="0"/>
        <v>730404.58900000004</v>
      </c>
      <c r="I13" s="525">
        <f t="shared" si="0"/>
        <v>964421.18900000001</v>
      </c>
      <c r="J13" s="525">
        <f>SUM(J14:J41)</f>
        <v>188801.10900000003</v>
      </c>
      <c r="K13" s="525">
        <f>SUM(K14:K41)</f>
        <v>557415.46299999999</v>
      </c>
      <c r="L13" s="525">
        <f>SUM(L14:L41)</f>
        <v>1149311.156</v>
      </c>
      <c r="M13" s="526">
        <f>SUM(M14:M41)</f>
        <v>1571862.6700000002</v>
      </c>
      <c r="N13" s="428">
        <f t="shared" ref="N13:BY13" si="1">SUM(N14:N41)</f>
        <v>26893916.207999997</v>
      </c>
      <c r="O13" s="429">
        <f t="shared" si="1"/>
        <v>43999726.772000007</v>
      </c>
      <c r="P13" s="429">
        <f t="shared" si="1"/>
        <v>16232459.442</v>
      </c>
      <c r="Q13" s="429">
        <f t="shared" si="1"/>
        <v>33876188.828000002</v>
      </c>
      <c r="R13" s="429">
        <f t="shared" si="1"/>
        <v>8577294.5289999992</v>
      </c>
      <c r="S13" s="429">
        <f t="shared" si="1"/>
        <v>7407732.8210000005</v>
      </c>
      <c r="T13" s="429">
        <f t="shared" si="1"/>
        <v>722439.58799999999</v>
      </c>
      <c r="U13" s="429">
        <f t="shared" si="1"/>
        <v>850630.19400000013</v>
      </c>
      <c r="V13" s="429">
        <f t="shared" si="1"/>
        <v>241204.83599999998</v>
      </c>
      <c r="W13" s="429">
        <f t="shared" si="1"/>
        <v>441422.14299999975</v>
      </c>
      <c r="X13" s="429">
        <f t="shared" si="1"/>
        <v>1120517.8130000001</v>
      </c>
      <c r="Y13" s="430">
        <f t="shared" si="1"/>
        <v>1423752.7860000005</v>
      </c>
      <c r="Z13" s="428">
        <f t="shared" si="1"/>
        <v>25532491.169000089</v>
      </c>
      <c r="AA13" s="429">
        <f t="shared" si="1"/>
        <v>40756902.518999934</v>
      </c>
      <c r="AB13" s="429">
        <f t="shared" si="1"/>
        <v>15192692.90800008</v>
      </c>
      <c r="AC13" s="429">
        <f t="shared" si="1"/>
        <v>32342703.960999962</v>
      </c>
      <c r="AD13" s="429">
        <f t="shared" si="1"/>
        <v>8493028.6240000017</v>
      </c>
      <c r="AE13" s="429">
        <f t="shared" si="1"/>
        <v>5938544.5240000002</v>
      </c>
      <c r="AF13" s="429">
        <f t="shared" si="1"/>
        <v>699875.52800000005</v>
      </c>
      <c r="AG13" s="429">
        <f t="shared" si="1"/>
        <v>772046.76699999976</v>
      </c>
      <c r="AH13" s="429">
        <f t="shared" si="1"/>
        <v>158464.32499999998</v>
      </c>
      <c r="AI13" s="429">
        <f t="shared" si="1"/>
        <v>331465.75400000002</v>
      </c>
      <c r="AJ13" s="429">
        <f t="shared" si="1"/>
        <v>988429.78399999987</v>
      </c>
      <c r="AK13" s="430">
        <f t="shared" si="1"/>
        <v>1372141.5129999998</v>
      </c>
      <c r="AL13" s="428">
        <f t="shared" si="1"/>
        <v>22861024.579999998</v>
      </c>
      <c r="AM13" s="429">
        <f t="shared" si="1"/>
        <v>37292798.222000003</v>
      </c>
      <c r="AN13" s="429">
        <f t="shared" si="1"/>
        <v>14772541.017000003</v>
      </c>
      <c r="AO13" s="429">
        <f t="shared" si="1"/>
        <v>30374964.109999999</v>
      </c>
      <c r="AP13" s="429">
        <f t="shared" si="1"/>
        <v>7066324.4590000007</v>
      </c>
      <c r="AQ13" s="429">
        <f t="shared" si="1"/>
        <v>4788328.9969999995</v>
      </c>
      <c r="AR13" s="429">
        <f t="shared" si="1"/>
        <v>4974.4359999999997</v>
      </c>
      <c r="AS13" s="429">
        <f t="shared" si="1"/>
        <v>569712.99600000016</v>
      </c>
      <c r="AT13" s="429">
        <f t="shared" si="1"/>
        <v>194223.04199999999</v>
      </c>
      <c r="AU13" s="429">
        <f t="shared" si="1"/>
        <v>198817.78200000001</v>
      </c>
      <c r="AV13" s="429">
        <f t="shared" si="1"/>
        <v>822961.62599999981</v>
      </c>
      <c r="AW13" s="430">
        <f t="shared" si="1"/>
        <v>1360974.3370000001</v>
      </c>
      <c r="AX13" s="428">
        <f t="shared" si="1"/>
        <v>23962928.204000026</v>
      </c>
      <c r="AY13" s="429">
        <f t="shared" si="1"/>
        <v>36257378.306000024</v>
      </c>
      <c r="AZ13" s="429">
        <f t="shared" si="1"/>
        <v>15668804.231000027</v>
      </c>
      <c r="BA13" s="429">
        <f t="shared" si="1"/>
        <v>29078329.237000015</v>
      </c>
      <c r="BB13" s="429">
        <f t="shared" si="1"/>
        <v>6625644.7370000007</v>
      </c>
      <c r="BC13" s="429">
        <f t="shared" si="1"/>
        <v>4890106.7119999994</v>
      </c>
      <c r="BD13" s="429">
        <f t="shared" si="1"/>
        <v>415150.33900000004</v>
      </c>
      <c r="BE13" s="429">
        <f t="shared" si="1"/>
        <v>739365.4160000002</v>
      </c>
      <c r="BF13" s="429">
        <f t="shared" si="1"/>
        <v>186159.95300000001</v>
      </c>
      <c r="BG13" s="429">
        <f t="shared" si="1"/>
        <v>237739.092</v>
      </c>
      <c r="BH13" s="429">
        <f t="shared" si="1"/>
        <v>1067168.9439999999</v>
      </c>
      <c r="BI13" s="430">
        <f t="shared" si="1"/>
        <v>1311837.8490000013</v>
      </c>
      <c r="BJ13" s="428">
        <f t="shared" si="1"/>
        <v>22039387.381000008</v>
      </c>
      <c r="BK13" s="429">
        <f t="shared" si="1"/>
        <v>32721860.80400002</v>
      </c>
      <c r="BL13" s="429">
        <f t="shared" si="1"/>
        <v>14544041.196000002</v>
      </c>
      <c r="BM13" s="429">
        <f t="shared" si="1"/>
        <v>26373547.899000015</v>
      </c>
      <c r="BN13" s="429">
        <f t="shared" si="1"/>
        <v>6909858.4839999992</v>
      </c>
      <c r="BO13" s="429">
        <f t="shared" si="1"/>
        <v>5232726.6070000008</v>
      </c>
      <c r="BP13" s="429">
        <f t="shared" si="1"/>
        <v>421904.81699999998</v>
      </c>
      <c r="BQ13" s="429">
        <f t="shared" si="1"/>
        <v>809556.05799999984</v>
      </c>
      <c r="BR13" s="429">
        <f t="shared" si="1"/>
        <v>154571.79100000003</v>
      </c>
      <c r="BS13" s="429">
        <f t="shared" si="1"/>
        <v>288830.54900000006</v>
      </c>
      <c r="BT13" s="429">
        <f t="shared" si="1"/>
        <v>9011.0929999999971</v>
      </c>
      <c r="BU13" s="430">
        <f t="shared" si="1"/>
        <v>17199.690999999999</v>
      </c>
      <c r="BV13" s="428">
        <f t="shared" si="1"/>
        <v>21944082.401004028</v>
      </c>
      <c r="BW13" s="429">
        <f t="shared" si="1"/>
        <v>31912213.875000004</v>
      </c>
      <c r="BX13" s="429">
        <f t="shared" si="1"/>
        <v>14108036.653338026</v>
      </c>
      <c r="BY13" s="429">
        <f t="shared" si="1"/>
        <v>24842013.561000012</v>
      </c>
      <c r="BZ13" s="429">
        <f t="shared" ref="BZ13:EK13" si="2">SUM(BZ14:BZ41)</f>
        <v>7305477.1553839995</v>
      </c>
      <c r="CA13" s="429">
        <f t="shared" si="2"/>
        <v>5697795.6260000002</v>
      </c>
      <c r="CB13" s="429">
        <f t="shared" si="2"/>
        <v>383201.77263699996</v>
      </c>
      <c r="CC13" s="429">
        <f t="shared" si="2"/>
        <v>1003463.925</v>
      </c>
      <c r="CD13" s="429">
        <f t="shared" si="2"/>
        <v>146665.86514799998</v>
      </c>
      <c r="CE13" s="429">
        <f t="shared" si="2"/>
        <v>359837.71899999992</v>
      </c>
      <c r="CF13" s="429">
        <f t="shared" si="2"/>
        <v>700.95449699999995</v>
      </c>
      <c r="CG13" s="527">
        <f t="shared" si="2"/>
        <v>9103.0439999999999</v>
      </c>
      <c r="CH13" s="428">
        <f t="shared" si="2"/>
        <v>19380656</v>
      </c>
      <c r="CI13" s="429">
        <f t="shared" si="2"/>
        <v>30921623</v>
      </c>
      <c r="CJ13" s="429">
        <f t="shared" si="2"/>
        <v>12534814</v>
      </c>
      <c r="CK13" s="429">
        <f t="shared" si="2"/>
        <v>23849597</v>
      </c>
      <c r="CL13" s="429">
        <f t="shared" si="2"/>
        <v>6328913</v>
      </c>
      <c r="CM13" s="429">
        <f t="shared" si="2"/>
        <v>5339936</v>
      </c>
      <c r="CN13" s="429">
        <f t="shared" si="2"/>
        <v>342142</v>
      </c>
      <c r="CO13" s="429">
        <f t="shared" si="2"/>
        <v>1250457</v>
      </c>
      <c r="CP13" s="429">
        <f t="shared" si="2"/>
        <v>174787</v>
      </c>
      <c r="CQ13" s="430">
        <f t="shared" si="2"/>
        <v>481633</v>
      </c>
      <c r="CR13" s="428">
        <f t="shared" si="2"/>
        <v>18460598.694124009</v>
      </c>
      <c r="CS13" s="429">
        <f t="shared" si="2"/>
        <v>29322906.130000006</v>
      </c>
      <c r="CT13" s="429">
        <f t="shared" si="2"/>
        <v>12287457.01030601</v>
      </c>
      <c r="CU13" s="429">
        <f t="shared" si="2"/>
        <v>22510740.080000013</v>
      </c>
      <c r="CV13" s="429">
        <f t="shared" si="2"/>
        <v>5430421.1111619994</v>
      </c>
      <c r="CW13" s="429">
        <f t="shared" si="2"/>
        <v>5331537.16</v>
      </c>
      <c r="CX13" s="429">
        <f t="shared" si="2"/>
        <v>313389.769393</v>
      </c>
      <c r="CY13" s="429">
        <f t="shared" si="2"/>
        <v>877193.18200000003</v>
      </c>
      <c r="CZ13" s="429">
        <f t="shared" si="2"/>
        <v>429330.80326299992</v>
      </c>
      <c r="DA13" s="430">
        <f t="shared" si="2"/>
        <v>603435.70799999987</v>
      </c>
      <c r="DB13" s="428">
        <f t="shared" si="2"/>
        <v>18084314.026023004</v>
      </c>
      <c r="DC13" s="429">
        <f t="shared" si="2"/>
        <v>25426294.900000002</v>
      </c>
      <c r="DD13" s="429">
        <f t="shared" si="2"/>
        <v>11993773.545423012</v>
      </c>
      <c r="DE13" s="429">
        <f t="shared" si="2"/>
        <v>20146609.680000003</v>
      </c>
      <c r="DF13" s="429">
        <f t="shared" si="2"/>
        <v>5340027.2431519991</v>
      </c>
      <c r="DG13" s="429">
        <f t="shared" si="2"/>
        <v>4366771.2479999997</v>
      </c>
      <c r="DH13" s="429">
        <f t="shared" si="2"/>
        <v>268327.39064699999</v>
      </c>
      <c r="DI13" s="429">
        <f t="shared" si="2"/>
        <v>515141.75900000008</v>
      </c>
      <c r="DJ13" s="429">
        <f t="shared" si="2"/>
        <v>482185.84680099977</v>
      </c>
      <c r="DK13" s="430">
        <f t="shared" si="2"/>
        <v>397772.21300000005</v>
      </c>
      <c r="DL13" s="428">
        <f t="shared" si="2"/>
        <v>16616671.78075299</v>
      </c>
      <c r="DM13" s="429">
        <f t="shared" si="2"/>
        <v>21859255.672000006</v>
      </c>
      <c r="DN13" s="429">
        <f t="shared" si="2"/>
        <v>11301762.054965986</v>
      </c>
      <c r="DO13" s="429">
        <f t="shared" si="2"/>
        <v>17846794.05800001</v>
      </c>
      <c r="DP13" s="429">
        <f t="shared" si="2"/>
        <v>4720605.9093390005</v>
      </c>
      <c r="DQ13" s="429">
        <f t="shared" si="2"/>
        <v>3291745.6799999997</v>
      </c>
      <c r="DR13" s="429">
        <f t="shared" si="2"/>
        <v>239319.42846600001</v>
      </c>
      <c r="DS13" s="429">
        <f t="shared" si="2"/>
        <v>361716.261</v>
      </c>
      <c r="DT13" s="429">
        <f t="shared" si="2"/>
        <v>354984.38798200001</v>
      </c>
      <c r="DU13" s="430">
        <f t="shared" si="2"/>
        <v>358999.67299999995</v>
      </c>
      <c r="DV13" s="428">
        <f t="shared" si="2"/>
        <v>19519396.643999994</v>
      </c>
      <c r="DW13" s="429">
        <f t="shared" si="2"/>
        <v>26765244.377</v>
      </c>
      <c r="DX13" s="429">
        <f t="shared" si="2"/>
        <v>13012048.715999998</v>
      </c>
      <c r="DY13" s="429">
        <f t="shared" si="2"/>
        <v>20877110.215000004</v>
      </c>
      <c r="DZ13" s="429">
        <f t="shared" si="2"/>
        <v>5833668.7219999991</v>
      </c>
      <c r="EA13" s="429">
        <f t="shared" si="2"/>
        <v>4397683.432</v>
      </c>
      <c r="EB13" s="429">
        <f t="shared" si="2"/>
        <v>2477.0169999999998</v>
      </c>
      <c r="EC13" s="429">
        <f t="shared" si="2"/>
        <v>231675.06200000003</v>
      </c>
      <c r="ED13" s="429">
        <f t="shared" si="2"/>
        <v>671202.18900000001</v>
      </c>
      <c r="EE13" s="430">
        <f t="shared" si="2"/>
        <v>1258775.6679999996</v>
      </c>
      <c r="EF13" s="428">
        <f t="shared" si="2"/>
        <v>262585282.63990408</v>
      </c>
      <c r="EG13" s="429">
        <f t="shared" si="2"/>
        <v>402532355.81299996</v>
      </c>
      <c r="EH13" s="429">
        <f t="shared" si="2"/>
        <v>168273443.61403316</v>
      </c>
      <c r="EI13" s="429">
        <f t="shared" si="2"/>
        <v>317189581.88499999</v>
      </c>
      <c r="EJ13" s="429">
        <f t="shared" si="2"/>
        <v>81227549.832037002</v>
      </c>
      <c r="EK13" s="429">
        <f t="shared" si="2"/>
        <v>63814377.464999996</v>
      </c>
      <c r="EL13" s="429">
        <f t="shared" ref="EL13:EQ13" si="3">SUM(EL14:EL41)</f>
        <v>4543606.6751429997</v>
      </c>
      <c r="EM13" s="429">
        <f t="shared" si="3"/>
        <v>8945379.8090000022</v>
      </c>
      <c r="EN13" s="429">
        <f t="shared" si="3"/>
        <v>1270090.9211479994</v>
      </c>
      <c r="EO13" s="429">
        <f t="shared" si="3"/>
        <v>2415528.5019999999</v>
      </c>
      <c r="EP13" s="429">
        <f t="shared" si="3"/>
        <v>7270591.5975429993</v>
      </c>
      <c r="EQ13" s="430">
        <f t="shared" si="3"/>
        <v>10167488.152000003</v>
      </c>
    </row>
    <row r="14" spans="1:151" ht="14.4" customHeight="1" x14ac:dyDescent="0.2">
      <c r="A14" s="528" t="s">
        <v>79</v>
      </c>
      <c r="B14" s="529">
        <f>D14+F14+H14+J14+L14</f>
        <v>1607694.4230000004</v>
      </c>
      <c r="C14" s="530">
        <f>E14+G14+I14+K14+M14</f>
        <v>7182471.4890000001</v>
      </c>
      <c r="D14" s="531">
        <v>813596.97900000017</v>
      </c>
      <c r="E14" s="531">
        <v>5302261.1160000004</v>
      </c>
      <c r="F14" s="531">
        <v>752785.23100000003</v>
      </c>
      <c r="G14" s="531">
        <v>1683099.4439999999</v>
      </c>
      <c r="H14" s="531">
        <v>9162.2660000000033</v>
      </c>
      <c r="I14" s="531">
        <v>113828.50599999999</v>
      </c>
      <c r="J14" s="531">
        <v>1062.502</v>
      </c>
      <c r="K14" s="531">
        <v>8973.5789999999997</v>
      </c>
      <c r="L14" s="531">
        <v>31087.445000000011</v>
      </c>
      <c r="M14" s="532">
        <v>74308.843999999983</v>
      </c>
      <c r="N14" s="442">
        <f>P14+R14+T14+V14+X14</f>
        <v>1562120.1639999999</v>
      </c>
      <c r="O14" s="443">
        <f>Q14+S14+U14+W14+Y14</f>
        <v>6666125.4980000015</v>
      </c>
      <c r="P14" s="533">
        <v>841268.73999999976</v>
      </c>
      <c r="Q14" s="533">
        <v>5071139.3750000009</v>
      </c>
      <c r="R14" s="533">
        <v>681227.98899999994</v>
      </c>
      <c r="S14" s="533">
        <v>1431676.91</v>
      </c>
      <c r="T14" s="533">
        <v>3704.3569999999995</v>
      </c>
      <c r="U14" s="533">
        <v>99560.803</v>
      </c>
      <c r="V14" s="533">
        <v>1058.548</v>
      </c>
      <c r="W14" s="533">
        <v>7297.0229999999992</v>
      </c>
      <c r="X14" s="533">
        <v>34860.53</v>
      </c>
      <c r="Y14" s="533">
        <v>56451.387000000024</v>
      </c>
      <c r="Z14" s="442">
        <f>AB14+AD14+AF14+AH14+AJ14</f>
        <v>1633534.5489999952</v>
      </c>
      <c r="AA14" s="443">
        <f>AC14+AE14+AG14+AI14+AK14</f>
        <v>6256439.3659999995</v>
      </c>
      <c r="AB14" s="533">
        <v>885677.07299999543</v>
      </c>
      <c r="AC14" s="533">
        <v>4854434.1249999991</v>
      </c>
      <c r="AD14" s="533">
        <v>710801.09699999983</v>
      </c>
      <c r="AE14" s="533">
        <v>1245829.578</v>
      </c>
      <c r="AF14" s="533">
        <v>389.6580000000003</v>
      </c>
      <c r="AG14" s="533">
        <v>71600.68799999998</v>
      </c>
      <c r="AH14" s="533">
        <v>984.48799999999994</v>
      </c>
      <c r="AI14" s="533">
        <v>9048.2279999999992</v>
      </c>
      <c r="AJ14" s="533">
        <v>35682.232999999978</v>
      </c>
      <c r="AK14" s="534">
        <v>75526.747000000003</v>
      </c>
      <c r="AL14" s="442">
        <f>AN14+AP14+AR14+AT14+AV14</f>
        <v>1514724.1059999999</v>
      </c>
      <c r="AM14" s="443">
        <f>AO14+AQ14+AS14+AU14+AW14</f>
        <v>5836071.8320000004</v>
      </c>
      <c r="AN14" s="444">
        <v>811298.47700000007</v>
      </c>
      <c r="AO14" s="444">
        <v>4454826.0990000004</v>
      </c>
      <c r="AP14" s="444">
        <v>677117.15599999996</v>
      </c>
      <c r="AQ14" s="444">
        <v>1169110.1129999999</v>
      </c>
      <c r="AR14" s="444">
        <v>421.47800000000001</v>
      </c>
      <c r="AS14" s="444">
        <v>126016.41499999999</v>
      </c>
      <c r="AT14" s="444">
        <v>634.12699999999995</v>
      </c>
      <c r="AU14" s="444">
        <v>9797.991</v>
      </c>
      <c r="AV14" s="444">
        <v>25252.868000000002</v>
      </c>
      <c r="AW14" s="445">
        <v>76321.214000000007</v>
      </c>
      <c r="AX14" s="442">
        <f>AZ14+BB14+BD14+BF14+BH14</f>
        <v>1631433.9829999981</v>
      </c>
      <c r="AY14" s="443">
        <f>BA14+BC14+BE14+BG14+BI14</f>
        <v>5883117.1140000001</v>
      </c>
      <c r="AZ14" s="444">
        <v>794765.18399999803</v>
      </c>
      <c r="BA14" s="444">
        <v>4254035.7929999996</v>
      </c>
      <c r="BB14" s="444">
        <v>806359.03399999999</v>
      </c>
      <c r="BC14" s="444">
        <v>1450711.365</v>
      </c>
      <c r="BD14" s="444">
        <v>393.56700000000001</v>
      </c>
      <c r="BE14" s="444">
        <v>96312.443999999989</v>
      </c>
      <c r="BF14" s="444">
        <v>1208.2180000000001</v>
      </c>
      <c r="BG14" s="444">
        <v>7580.3869999999997</v>
      </c>
      <c r="BH14" s="444">
        <v>28707.98</v>
      </c>
      <c r="BI14" s="445">
        <v>74477.124999999898</v>
      </c>
      <c r="BJ14" s="442">
        <f>BL14+BN14+BP14+BR14+BT14</f>
        <v>1575774.367999997</v>
      </c>
      <c r="BK14" s="443">
        <f>BM14+BO14+BQ14+BS14+BU14</f>
        <v>5535849.1629999997</v>
      </c>
      <c r="BL14" s="451">
        <v>826684.32399999711</v>
      </c>
      <c r="BM14" s="451">
        <v>4073163.7089999998</v>
      </c>
      <c r="BN14" s="451">
        <v>748019.25699999998</v>
      </c>
      <c r="BO14" s="451">
        <v>1338400.8</v>
      </c>
      <c r="BP14" s="451">
        <v>462.09300000000013</v>
      </c>
      <c r="BQ14" s="451">
        <v>119457.17599999993</v>
      </c>
      <c r="BR14" s="451">
        <v>603.64299999999992</v>
      </c>
      <c r="BS14" s="451">
        <v>4393.7460000000001</v>
      </c>
      <c r="BT14" s="451">
        <v>5.0509999999999993</v>
      </c>
      <c r="BU14" s="452">
        <v>433.73199999999997</v>
      </c>
      <c r="BV14" s="442">
        <f>BX14+BZ14+CB14+CD14+CF14</f>
        <v>1527765.8397359988</v>
      </c>
      <c r="BW14" s="443">
        <f>BY14+CA14+CC14+CE14+CG14</f>
        <v>5415485.040000001</v>
      </c>
      <c r="BX14" s="451">
        <v>834259.57671499904</v>
      </c>
      <c r="BY14" s="451">
        <v>3969919.0350000006</v>
      </c>
      <c r="BZ14" s="451">
        <v>680973.67115199997</v>
      </c>
      <c r="CA14" s="451">
        <v>1241367.1170000001</v>
      </c>
      <c r="CB14" s="451">
        <v>9826.4504249999991</v>
      </c>
      <c r="CC14" s="451">
        <v>197061.68700000003</v>
      </c>
      <c r="CD14" s="451">
        <v>2685.8026869999999</v>
      </c>
      <c r="CE14" s="451">
        <v>6398.1219999999994</v>
      </c>
      <c r="CF14" s="451">
        <v>20.338757000000001</v>
      </c>
      <c r="CG14" s="535">
        <v>739.07899999999995</v>
      </c>
      <c r="CH14" s="449">
        <f>CJ14+CL14+CN14+CP14</f>
        <v>1556991</v>
      </c>
      <c r="CI14" s="450">
        <f>CK14+CM14+CO14+CQ14</f>
        <v>5533097</v>
      </c>
      <c r="CJ14" s="451">
        <v>802577</v>
      </c>
      <c r="CK14" s="451">
        <v>3981654</v>
      </c>
      <c r="CL14" s="451">
        <v>742905</v>
      </c>
      <c r="CM14" s="451">
        <v>1455198</v>
      </c>
      <c r="CN14" s="451">
        <v>474</v>
      </c>
      <c r="CO14" s="451">
        <v>83657</v>
      </c>
      <c r="CP14" s="451">
        <v>11035</v>
      </c>
      <c r="CQ14" s="452">
        <v>12588</v>
      </c>
      <c r="CR14" s="449">
        <f>CT14+CV14+CX14+CZ14</f>
        <v>1536138.8259779999</v>
      </c>
      <c r="CS14" s="450">
        <f>CU14+CW14+CY14+DA14</f>
        <v>5568905.9830000019</v>
      </c>
      <c r="CT14" s="443">
        <v>793468.4073369999</v>
      </c>
      <c r="CU14" s="443">
        <v>3606880.8080000002</v>
      </c>
      <c r="CV14" s="443">
        <v>728671.45955500007</v>
      </c>
      <c r="CW14" s="443">
        <v>1861186.7670000005</v>
      </c>
      <c r="CX14" s="443">
        <v>655.03066100000001</v>
      </c>
      <c r="CY14" s="443">
        <v>70546.235000000001</v>
      </c>
      <c r="CZ14" s="443">
        <v>13343.928424999998</v>
      </c>
      <c r="DA14" s="448">
        <v>30292.173000000003</v>
      </c>
      <c r="DB14" s="449">
        <f>DD14+DF14+DH14+DJ14</f>
        <v>1456467.1856379989</v>
      </c>
      <c r="DC14" s="450">
        <f>DE14+DG14+DI14+DK14</f>
        <v>4645744.921000001</v>
      </c>
      <c r="DD14" s="443">
        <v>720970.00526199897</v>
      </c>
      <c r="DE14" s="443">
        <v>3157095.6080000009</v>
      </c>
      <c r="DF14" s="443">
        <v>712114.85241399996</v>
      </c>
      <c r="DG14" s="443">
        <v>1408820.7619999999</v>
      </c>
      <c r="DH14" s="443">
        <v>574.4725729999999</v>
      </c>
      <c r="DI14" s="443">
        <v>57312.033000000003</v>
      </c>
      <c r="DJ14" s="443">
        <v>22807.855388999997</v>
      </c>
      <c r="DK14" s="448">
        <v>22516.518000000004</v>
      </c>
      <c r="DL14" s="449">
        <f>DN14+DP14+DR14+DT14</f>
        <v>1288923.7603829992</v>
      </c>
      <c r="DM14" s="450">
        <f>DO14+DQ14+DS14+DU14</f>
        <v>3988636.3430000027</v>
      </c>
      <c r="DN14" s="443">
        <v>640735.47964299901</v>
      </c>
      <c r="DO14" s="443">
        <v>2835575.3390000025</v>
      </c>
      <c r="DP14" s="443">
        <v>638180.17842000001</v>
      </c>
      <c r="DQ14" s="443">
        <v>1067801.4180000001</v>
      </c>
      <c r="DR14" s="443">
        <v>600.10861000000011</v>
      </c>
      <c r="DS14" s="443">
        <v>61136.821000000004</v>
      </c>
      <c r="DT14" s="443">
        <v>9407.9937100000006</v>
      </c>
      <c r="DU14" s="448">
        <v>24122.765000000003</v>
      </c>
      <c r="DV14" s="449">
        <f>DX14+DZ14+EB14+ED14</f>
        <v>1357068.91</v>
      </c>
      <c r="DW14" s="450">
        <f>DY14+EA14+EC14+EE14</f>
        <v>4810345.7989999987</v>
      </c>
      <c r="DX14" s="451">
        <v>619523.34499999997</v>
      </c>
      <c r="DY14" s="451">
        <v>3180278.4939999986</v>
      </c>
      <c r="DZ14" s="451">
        <v>736079.68299999984</v>
      </c>
      <c r="EA14" s="451">
        <v>1494945.1640000001</v>
      </c>
      <c r="EB14" s="451">
        <v>1039.9169999999999</v>
      </c>
      <c r="EC14" s="451">
        <v>56058.233999999997</v>
      </c>
      <c r="ED14" s="450">
        <v>425.96499999999997</v>
      </c>
      <c r="EE14" s="453">
        <v>79063.906999999992</v>
      </c>
      <c r="EF14" s="536">
        <f>EH14+EJ14+EL14+EN14+EP14</f>
        <v>18248637.114734992</v>
      </c>
      <c r="EG14" s="444">
        <f>EI14+EK14+EM14+EO14+EQ14</f>
        <v>67322289.548000008</v>
      </c>
      <c r="EH14" s="440">
        <f t="shared" ref="EH14:EM14" si="4">P14+AB14+AN14+AZ14+BL14+BX14+CJ14+CT14+DD14+DN14+DX14+D14</f>
        <v>9384824.5909569878</v>
      </c>
      <c r="EI14" s="440">
        <f t="shared" si="4"/>
        <v>48741263.501000002</v>
      </c>
      <c r="EJ14" s="440">
        <f t="shared" si="4"/>
        <v>8615234.6085410006</v>
      </c>
      <c r="EK14" s="440">
        <f t="shared" si="4"/>
        <v>16848147.438000001</v>
      </c>
      <c r="EL14" s="440">
        <f t="shared" si="4"/>
        <v>27703.398269000001</v>
      </c>
      <c r="EM14" s="440">
        <f t="shared" si="4"/>
        <v>1152548.0420000001</v>
      </c>
      <c r="EN14" s="440">
        <f>CD14+BR14+BF14+AT14+AH14+V14+J14</f>
        <v>8237.3286870000011</v>
      </c>
      <c r="EO14" s="440">
        <f>CE14+BS14+BG14+AU14+AI14+W14+K14</f>
        <v>53489.076000000001</v>
      </c>
      <c r="EP14" s="440">
        <f>X14+AJ14+AV14+BH14+BT14+CF14+CP14+CZ14+DJ14+DT14+ED14+L14</f>
        <v>212637.18828100001</v>
      </c>
      <c r="EQ14" s="441">
        <f>Y14+AK14+AW14+BI14+BU14+CG14+CQ14+DA14+DK14+DU14+EE14+M14</f>
        <v>526841.49099999992</v>
      </c>
    </row>
    <row r="15" spans="1:151" ht="14.4" customHeight="1" x14ac:dyDescent="0.2">
      <c r="A15" s="528" t="s">
        <v>101</v>
      </c>
      <c r="B15" s="529">
        <f t="shared" ref="B15:B41" si="5">D15+F15+H15+J15+L15</f>
        <v>68109.190000000031</v>
      </c>
      <c r="C15" s="530">
        <f>E15+G15+I15+K15+M15</f>
        <v>525060.01800000004</v>
      </c>
      <c r="D15" s="531">
        <v>42076.036000000007</v>
      </c>
      <c r="E15" s="531">
        <v>323554.57400000002</v>
      </c>
      <c r="F15" s="531">
        <v>23726.248</v>
      </c>
      <c r="G15" s="531">
        <v>193668.92499999999</v>
      </c>
      <c r="H15" s="531">
        <v>23.588999999999999</v>
      </c>
      <c r="I15" s="531">
        <v>1687.1749999999997</v>
      </c>
      <c r="J15" s="531">
        <v>41.576999999999998</v>
      </c>
      <c r="K15" s="531">
        <v>1125.761</v>
      </c>
      <c r="L15" s="531">
        <v>2241.7400000000002</v>
      </c>
      <c r="M15" s="532">
        <v>5023.5830000000014</v>
      </c>
      <c r="N15" s="442">
        <f t="shared" ref="N15:N41" si="6">P15+R15+T15+V15+X15</f>
        <v>69335.791999999972</v>
      </c>
      <c r="O15" s="443">
        <f>Q15+S15+U15+W15+Y15</f>
        <v>530730.95899999992</v>
      </c>
      <c r="P15" s="533">
        <v>45535.433999999987</v>
      </c>
      <c r="Q15" s="533">
        <v>340271.43799999991</v>
      </c>
      <c r="R15" s="533">
        <v>21163.043999999994</v>
      </c>
      <c r="S15" s="533">
        <v>183191.22699999996</v>
      </c>
      <c r="T15" s="533">
        <v>17.867999999999995</v>
      </c>
      <c r="U15" s="533">
        <v>1768.556</v>
      </c>
      <c r="V15" s="533">
        <v>49.064999999999998</v>
      </c>
      <c r="W15" s="533">
        <v>980.95500000000004</v>
      </c>
      <c r="X15" s="533">
        <v>2570.3809999999999</v>
      </c>
      <c r="Y15" s="533">
        <v>4518.7829999999994</v>
      </c>
      <c r="Z15" s="442">
        <f t="shared" ref="Z15:Z41" si="7">AB15+AD15+AF15+AH15+AJ15</f>
        <v>55776.486999999994</v>
      </c>
      <c r="AA15" s="443">
        <f>AC15+AE15+AG15+AI15+AK15</f>
        <v>360712.864</v>
      </c>
      <c r="AB15" s="533">
        <v>42300.641999999985</v>
      </c>
      <c r="AC15" s="533">
        <v>254702.14699999997</v>
      </c>
      <c r="AD15" s="533">
        <v>12044.124</v>
      </c>
      <c r="AE15" s="533">
        <v>99979.447</v>
      </c>
      <c r="AF15" s="533">
        <v>29.105000000000004</v>
      </c>
      <c r="AG15" s="533">
        <v>1326.2049999999999</v>
      </c>
      <c r="AH15" s="533">
        <v>18.872000000000003</v>
      </c>
      <c r="AI15" s="533">
        <v>269.85599999999999</v>
      </c>
      <c r="AJ15" s="533">
        <v>1383.7440000000001</v>
      </c>
      <c r="AK15" s="534">
        <v>4435.2090000000007</v>
      </c>
      <c r="AL15" s="442">
        <f>AN15+AP15+AR15+AT15+AV15</f>
        <v>46659.496999999996</v>
      </c>
      <c r="AM15" s="443">
        <f>AO15+AQ15+AS15+AU15+AW15</f>
        <v>293642.78400000004</v>
      </c>
      <c r="AN15" s="444">
        <v>39127.187999999995</v>
      </c>
      <c r="AO15" s="444">
        <v>221048.576</v>
      </c>
      <c r="AP15" s="444">
        <v>6817.6840000000002</v>
      </c>
      <c r="AQ15" s="444">
        <v>64155.084999999999</v>
      </c>
      <c r="AR15" s="444">
        <v>18.448999999999998</v>
      </c>
      <c r="AS15" s="444">
        <v>4440.3530000000001</v>
      </c>
      <c r="AT15" s="444">
        <v>20.111999999999998</v>
      </c>
      <c r="AU15" s="444">
        <v>340.76499999999999</v>
      </c>
      <c r="AV15" s="444">
        <v>676.06399999999996</v>
      </c>
      <c r="AW15" s="445">
        <v>3658.0050000000001</v>
      </c>
      <c r="AX15" s="442">
        <f t="shared" ref="AX15:AX41" si="8">AZ15+BB15+BD15+BF15+BH15</f>
        <v>56107.881999999998</v>
      </c>
      <c r="AY15" s="443">
        <f t="shared" ref="AY15:AY41" si="9">BA15+BC15+BE15+BG15+BI15</f>
        <v>283067.7900000001</v>
      </c>
      <c r="AZ15" s="444">
        <v>36363.644</v>
      </c>
      <c r="BA15" s="444">
        <v>210061.6320000001</v>
      </c>
      <c r="BB15" s="444">
        <v>17842.115000000002</v>
      </c>
      <c r="BC15" s="444">
        <v>65666.566000000006</v>
      </c>
      <c r="BD15" s="444">
        <v>29.265000000000001</v>
      </c>
      <c r="BE15" s="444">
        <v>2811.8959999999997</v>
      </c>
      <c r="BF15" s="444">
        <v>45.286999999999999</v>
      </c>
      <c r="BG15" s="444">
        <v>185.958</v>
      </c>
      <c r="BH15" s="444">
        <v>1827.5709999999999</v>
      </c>
      <c r="BI15" s="445">
        <v>4341.7379999999994</v>
      </c>
      <c r="BJ15" s="442">
        <f>BL15+BN15+BP15+BR15+BT15</f>
        <v>46480.492000000013</v>
      </c>
      <c r="BK15" s="443">
        <f t="shared" ref="BK15:BK16" si="10">BM15+BO15+BQ15+BS15+BU15</f>
        <v>264588.4420000001</v>
      </c>
      <c r="BL15" s="451">
        <v>35381.851000000017</v>
      </c>
      <c r="BM15" s="451">
        <v>205490.37400000013</v>
      </c>
      <c r="BN15" s="451">
        <v>11066.131000000001</v>
      </c>
      <c r="BO15" s="451">
        <v>58027.144000000008</v>
      </c>
      <c r="BP15" s="451">
        <v>22.275999999999989</v>
      </c>
      <c r="BQ15" s="451">
        <v>980.13300000000015</v>
      </c>
      <c r="BR15" s="451">
        <v>9.2379999999999995</v>
      </c>
      <c r="BS15" s="451">
        <v>51.533000000000001</v>
      </c>
      <c r="BT15" s="451">
        <v>0.996</v>
      </c>
      <c r="BU15" s="452">
        <v>39.258000000000003</v>
      </c>
      <c r="BV15" s="442">
        <f>BX15+BZ15+CB15+CD15+CF15</f>
        <v>53558.897340999996</v>
      </c>
      <c r="BW15" s="443">
        <f t="shared" ref="BW15:BW16" si="11">BY15+CA15+CC15+CE15+CG15</f>
        <v>252290.91199999998</v>
      </c>
      <c r="BX15" s="451">
        <v>40186.015466999997</v>
      </c>
      <c r="BY15" s="451">
        <v>193365.255</v>
      </c>
      <c r="BZ15" s="451">
        <v>13355.994868</v>
      </c>
      <c r="CA15" s="451">
        <v>57091.240000000005</v>
      </c>
      <c r="CB15" s="451">
        <v>10.676102999999999</v>
      </c>
      <c r="CC15" s="451">
        <v>1621.9749999999999</v>
      </c>
      <c r="CD15" s="451">
        <v>4.8955709999999995</v>
      </c>
      <c r="CE15" s="451">
        <v>168.626</v>
      </c>
      <c r="CF15" s="451">
        <v>1.3153319999999997</v>
      </c>
      <c r="CG15" s="535">
        <v>43.816000000000003</v>
      </c>
      <c r="CH15" s="449">
        <f t="shared" ref="CH15:CH41" si="12">CJ15+CL15+CN15+CP15</f>
        <v>50280</v>
      </c>
      <c r="CI15" s="450">
        <f t="shared" ref="CI15:CI41" si="13">CK15+CM15+CO15+CQ15</f>
        <v>250784</v>
      </c>
      <c r="CJ15" s="451">
        <v>40991</v>
      </c>
      <c r="CK15" s="451">
        <v>184912</v>
      </c>
      <c r="CL15" s="451">
        <v>9201</v>
      </c>
      <c r="CM15" s="451">
        <v>61041</v>
      </c>
      <c r="CN15" s="451">
        <v>23</v>
      </c>
      <c r="CO15" s="451">
        <v>3912</v>
      </c>
      <c r="CP15" s="451">
        <v>65</v>
      </c>
      <c r="CQ15" s="452">
        <v>919</v>
      </c>
      <c r="CR15" s="449">
        <f t="shared" ref="CR15:CR41" si="14">CT15+CV15+CX15+CZ15</f>
        <v>42586.680226000011</v>
      </c>
      <c r="CS15" s="450">
        <f t="shared" ref="CS15:CS41" si="15">CU15+CW15+CY15+DA15</f>
        <v>220468.24200000003</v>
      </c>
      <c r="CT15" s="443">
        <v>35633.096753000005</v>
      </c>
      <c r="CU15" s="443">
        <v>168846.24500000002</v>
      </c>
      <c r="CV15" s="443">
        <v>6148.7029999999995</v>
      </c>
      <c r="CW15" s="443">
        <v>43933.991000000002</v>
      </c>
      <c r="CX15" s="443">
        <v>26.660387</v>
      </c>
      <c r="CY15" s="443">
        <v>4236.0569999999998</v>
      </c>
      <c r="CZ15" s="443">
        <v>778.22008600000015</v>
      </c>
      <c r="DA15" s="448">
        <v>3451.9490000000001</v>
      </c>
      <c r="DB15" s="449">
        <f t="shared" ref="DB15:DB41" si="16">DD15+DF15+DH15+DJ15</f>
        <v>42151.220253000007</v>
      </c>
      <c r="DC15" s="450">
        <f t="shared" ref="DC15:DC41" si="17">DE15+DG15+DI15+DK15</f>
        <v>197202.75100000005</v>
      </c>
      <c r="DD15" s="443">
        <v>37462.174521000001</v>
      </c>
      <c r="DE15" s="443">
        <v>162665.01200000005</v>
      </c>
      <c r="DF15" s="443">
        <v>4346.9303</v>
      </c>
      <c r="DG15" s="443">
        <v>29304.031999999999</v>
      </c>
      <c r="DH15" s="443">
        <v>27.320461000000005</v>
      </c>
      <c r="DI15" s="443">
        <v>3046.0360000000001</v>
      </c>
      <c r="DJ15" s="443">
        <v>314.79497100000003</v>
      </c>
      <c r="DK15" s="448">
        <v>2187.6709999999998</v>
      </c>
      <c r="DL15" s="449">
        <f t="shared" ref="DL15:DL41" si="18">DN15+DP15+DR15+DT15</f>
        <v>45387.637657999992</v>
      </c>
      <c r="DM15" s="450">
        <f t="shared" ref="DM15:DM41" si="19">DO15+DQ15+DS15+DU15</f>
        <v>173956.03500000003</v>
      </c>
      <c r="DN15" s="443">
        <v>32857.264309999999</v>
      </c>
      <c r="DO15" s="443">
        <v>149571.09100000001</v>
      </c>
      <c r="DP15" s="443">
        <v>10163.54711</v>
      </c>
      <c r="DQ15" s="443">
        <v>17872.471999999998</v>
      </c>
      <c r="DR15" s="443">
        <v>41.428400999999994</v>
      </c>
      <c r="DS15" s="443">
        <v>2957.7649999999999</v>
      </c>
      <c r="DT15" s="443">
        <v>2325.397837</v>
      </c>
      <c r="DU15" s="448">
        <v>3554.7070000000003</v>
      </c>
      <c r="DV15" s="449">
        <f t="shared" ref="DV15:DV41" si="20">DX15+DZ15+EB15+ED15</f>
        <v>41014.556000000004</v>
      </c>
      <c r="DW15" s="450">
        <f t="shared" ref="DW15:DW41" si="21">DY15+EA15+EC15+EE15</f>
        <v>185878.70799999998</v>
      </c>
      <c r="DX15" s="451">
        <v>35907.523000000001</v>
      </c>
      <c r="DY15" s="451">
        <v>173444.4</v>
      </c>
      <c r="DZ15" s="451">
        <v>5041.4449999999997</v>
      </c>
      <c r="EA15" s="451">
        <v>2326.9920000000002</v>
      </c>
      <c r="EB15" s="451">
        <v>19.164999999999999</v>
      </c>
      <c r="EC15" s="451">
        <v>3762.0389999999998</v>
      </c>
      <c r="ED15" s="450">
        <v>46.423000000000002</v>
      </c>
      <c r="EE15" s="453">
        <v>6345.277</v>
      </c>
      <c r="EF15" s="536">
        <f t="shared" ref="EF15:EF41" si="22">EH15+EJ15+EL15+EN15+EP15</f>
        <v>617448.33147799992</v>
      </c>
      <c r="EG15" s="444">
        <f t="shared" ref="EG15:EG41" si="23">EI15+EK15+EM15+EO15+EQ15</f>
        <v>3538383.5049999999</v>
      </c>
      <c r="EH15" s="440">
        <f t="shared" ref="EH15:EM41" si="24">P15+AB15+AN15+AZ15+BL15+BX15+CJ15+CT15+DD15+DN15+DX15+D15</f>
        <v>463821.86905099999</v>
      </c>
      <c r="EI15" s="440">
        <f t="shared" si="24"/>
        <v>2587932.7440000004</v>
      </c>
      <c r="EJ15" s="440">
        <f t="shared" si="24"/>
        <v>140916.96627799998</v>
      </c>
      <c r="EK15" s="440">
        <f t="shared" si="24"/>
        <v>876258.12100000004</v>
      </c>
      <c r="EL15" s="440">
        <f t="shared" si="24"/>
        <v>288.80235199999998</v>
      </c>
      <c r="EM15" s="440">
        <f t="shared" si="24"/>
        <v>32550.19</v>
      </c>
      <c r="EN15" s="440">
        <f t="shared" ref="EN15:EO41" si="25">CD15+BR15+BF15+AT15+AH15+V15+J15</f>
        <v>189.04657099999997</v>
      </c>
      <c r="EO15" s="440">
        <f t="shared" si="25"/>
        <v>3123.4539999999997</v>
      </c>
      <c r="EP15" s="440">
        <f t="shared" ref="EP15:EQ41" si="26">X15+AJ15+AV15+BH15+BT15+CF15+CP15+CZ15+DJ15+DT15+ED15+L15</f>
        <v>12231.647226000001</v>
      </c>
      <c r="EQ15" s="441">
        <f t="shared" si="26"/>
        <v>38518.995999999999</v>
      </c>
    </row>
    <row r="16" spans="1:151" ht="14.4" customHeight="1" x14ac:dyDescent="0.2">
      <c r="A16" s="528" t="s">
        <v>102</v>
      </c>
      <c r="B16" s="529">
        <f t="shared" si="5"/>
        <v>807043.59499999986</v>
      </c>
      <c r="C16" s="530">
        <f t="shared" ref="C16:C41" si="27">E16+G16+I16+K16+M16</f>
        <v>1370246.5720000002</v>
      </c>
      <c r="D16" s="531">
        <v>275564.85300000006</v>
      </c>
      <c r="E16" s="531">
        <v>883012.89600000007</v>
      </c>
      <c r="F16" s="531">
        <v>521123.97899999993</v>
      </c>
      <c r="G16" s="531">
        <v>437294.57</v>
      </c>
      <c r="H16" s="531">
        <v>285.5390000000001</v>
      </c>
      <c r="I16" s="531">
        <v>23499.664000000004</v>
      </c>
      <c r="J16" s="531">
        <v>54.36399999999999</v>
      </c>
      <c r="K16" s="531">
        <v>1219.8409999999999</v>
      </c>
      <c r="L16" s="531">
        <v>10014.859999999999</v>
      </c>
      <c r="M16" s="532">
        <v>25219.601000000006</v>
      </c>
      <c r="N16" s="442">
        <f t="shared" si="6"/>
        <v>710859.06799999985</v>
      </c>
      <c r="O16" s="443">
        <f t="shared" ref="O16:O41" si="28">Q16+S16+U16+W16+Y16</f>
        <v>1318359.6409999998</v>
      </c>
      <c r="P16" s="533">
        <v>245128.31399999998</v>
      </c>
      <c r="Q16" s="533">
        <v>853202.20099999965</v>
      </c>
      <c r="R16" s="533">
        <v>455690.38400000002</v>
      </c>
      <c r="S16" s="533">
        <v>424115.68800000002</v>
      </c>
      <c r="T16" s="533">
        <v>59.709999999999994</v>
      </c>
      <c r="U16" s="533">
        <v>15131.893000000004</v>
      </c>
      <c r="V16" s="533">
        <v>125.411</v>
      </c>
      <c r="W16" s="533">
        <v>693.59699999999998</v>
      </c>
      <c r="X16" s="533">
        <v>9855.2489999999998</v>
      </c>
      <c r="Y16" s="533">
        <v>25216.261999999992</v>
      </c>
      <c r="Z16" s="442">
        <f t="shared" si="7"/>
        <v>832967.41599999974</v>
      </c>
      <c r="AA16" s="443">
        <f t="shared" ref="AA16:AA41" si="29">AC16+AE16+AG16+AI16+AK16</f>
        <v>1276095.4470000009</v>
      </c>
      <c r="AB16" s="533">
        <v>272451.72399999964</v>
      </c>
      <c r="AC16" s="533">
        <v>831620.02300000074</v>
      </c>
      <c r="AD16" s="533">
        <v>550455.94600000011</v>
      </c>
      <c r="AE16" s="533">
        <v>369203.73999999987</v>
      </c>
      <c r="AF16" s="533">
        <v>81.267000000000067</v>
      </c>
      <c r="AG16" s="533">
        <v>51876.235000000008</v>
      </c>
      <c r="AH16" s="533">
        <v>68.768000000000015</v>
      </c>
      <c r="AI16" s="533">
        <v>516.42000000000007</v>
      </c>
      <c r="AJ16" s="533">
        <v>9909.7110000000011</v>
      </c>
      <c r="AK16" s="534">
        <v>22879.029000000013</v>
      </c>
      <c r="AL16" s="442">
        <f t="shared" ref="AL16:AL41" si="30">AN16+AP16+AR16+AT16+AV16</f>
        <v>811911.84899999993</v>
      </c>
      <c r="AM16" s="443">
        <f t="shared" ref="AM16:AM41" si="31">AO16+AQ16+AS16+AU16+AW16</f>
        <v>1216089.5660000001</v>
      </c>
      <c r="AN16" s="444">
        <v>370951.96100000001</v>
      </c>
      <c r="AO16" s="444">
        <v>853253.75100000005</v>
      </c>
      <c r="AP16" s="444">
        <v>428437.53099999996</v>
      </c>
      <c r="AQ16" s="444">
        <v>279299.23200000002</v>
      </c>
      <c r="AR16" s="444">
        <v>142.19499999999999</v>
      </c>
      <c r="AS16" s="444">
        <v>59175.24</v>
      </c>
      <c r="AT16" s="444">
        <v>92.452999999999989</v>
      </c>
      <c r="AU16" s="444">
        <v>576.77599999999995</v>
      </c>
      <c r="AV16" s="444">
        <v>12287.708999999999</v>
      </c>
      <c r="AW16" s="445">
        <v>23784.566999999999</v>
      </c>
      <c r="AX16" s="442">
        <f t="shared" si="8"/>
        <v>657938.73000000021</v>
      </c>
      <c r="AY16" s="443">
        <f t="shared" si="9"/>
        <v>1134739.6259999992</v>
      </c>
      <c r="AZ16" s="444">
        <v>295551.47100000002</v>
      </c>
      <c r="BA16" s="444">
        <v>799708.6109999991</v>
      </c>
      <c r="BB16" s="444">
        <v>353318.16500000004</v>
      </c>
      <c r="BC16" s="444">
        <v>254845.51299999998</v>
      </c>
      <c r="BD16" s="444">
        <v>94.034999999999997</v>
      </c>
      <c r="BE16" s="444">
        <v>53205.903999999995</v>
      </c>
      <c r="BF16" s="444">
        <v>275.56</v>
      </c>
      <c r="BG16" s="444">
        <v>1743.672</v>
      </c>
      <c r="BH16" s="444">
        <v>8699.4990000000107</v>
      </c>
      <c r="BI16" s="445">
        <v>25235.926000000003</v>
      </c>
      <c r="BJ16" s="442">
        <f t="shared" ref="BJ16" si="32">BL16+BN16+BP16+BR16+BT16</f>
        <v>877126.36899999948</v>
      </c>
      <c r="BK16" s="443">
        <f t="shared" si="10"/>
        <v>1275956.0389999996</v>
      </c>
      <c r="BL16" s="451">
        <v>317036.82599999959</v>
      </c>
      <c r="BM16" s="451">
        <v>858009.86099999934</v>
      </c>
      <c r="BN16" s="451">
        <v>559834.71699999995</v>
      </c>
      <c r="BO16" s="451">
        <v>345905.005</v>
      </c>
      <c r="BP16" s="451">
        <v>129.74400000000009</v>
      </c>
      <c r="BQ16" s="451">
        <v>71090.917999999991</v>
      </c>
      <c r="BR16" s="451">
        <v>83.106999999999999</v>
      </c>
      <c r="BS16" s="451">
        <v>592.04300000000001</v>
      </c>
      <c r="BT16" s="451">
        <v>41.974999999999994</v>
      </c>
      <c r="BU16" s="452">
        <v>358.21200000000005</v>
      </c>
      <c r="BV16" s="442">
        <f t="shared" ref="BV16" si="33">BX16+BZ16+CB16+CD16+CF16</f>
        <v>636586.28335799987</v>
      </c>
      <c r="BW16" s="443">
        <f t="shared" si="11"/>
        <v>1309884.8049999992</v>
      </c>
      <c r="BX16" s="451">
        <v>283464.65625599975</v>
      </c>
      <c r="BY16" s="451">
        <v>866393.01999999909</v>
      </c>
      <c r="BZ16" s="451">
        <v>352832.80962300004</v>
      </c>
      <c r="CA16" s="451">
        <v>227018.15899999999</v>
      </c>
      <c r="CB16" s="451">
        <v>42.911515999999999</v>
      </c>
      <c r="CC16" s="451">
        <v>215061.61700000003</v>
      </c>
      <c r="CD16" s="451">
        <v>35.974243999999999</v>
      </c>
      <c r="CE16" s="451">
        <v>416.012</v>
      </c>
      <c r="CF16" s="451">
        <v>209.93171900000002</v>
      </c>
      <c r="CG16" s="535">
        <v>995.99699999999996</v>
      </c>
      <c r="CH16" s="449">
        <f t="shared" si="12"/>
        <v>533215</v>
      </c>
      <c r="CI16" s="450">
        <f t="shared" si="13"/>
        <v>1393151</v>
      </c>
      <c r="CJ16" s="451">
        <v>269573</v>
      </c>
      <c r="CK16" s="451">
        <v>858570</v>
      </c>
      <c r="CL16" s="451">
        <v>263145</v>
      </c>
      <c r="CM16" s="451">
        <v>152370</v>
      </c>
      <c r="CN16" s="451">
        <v>46</v>
      </c>
      <c r="CO16" s="451">
        <v>380485</v>
      </c>
      <c r="CP16" s="451">
        <v>451</v>
      </c>
      <c r="CQ16" s="452">
        <v>1726</v>
      </c>
      <c r="CR16" s="449">
        <f t="shared" si="14"/>
        <v>540930.78974899987</v>
      </c>
      <c r="CS16" s="450">
        <f t="shared" si="15"/>
        <v>1296426.7509999999</v>
      </c>
      <c r="CT16" s="443">
        <v>297095.32333299983</v>
      </c>
      <c r="CU16" s="443">
        <v>854068.27499999991</v>
      </c>
      <c r="CV16" s="443">
        <v>231216.254889</v>
      </c>
      <c r="CW16" s="443">
        <v>164731.601</v>
      </c>
      <c r="CX16" s="443">
        <v>93.055239</v>
      </c>
      <c r="CY16" s="443">
        <v>260143.508</v>
      </c>
      <c r="CZ16" s="443">
        <v>12526.156288000004</v>
      </c>
      <c r="DA16" s="448">
        <v>17483.367000000002</v>
      </c>
      <c r="DB16" s="449">
        <f t="shared" si="16"/>
        <v>375567.18186299986</v>
      </c>
      <c r="DC16" s="450">
        <f t="shared" si="17"/>
        <v>888440.05299999984</v>
      </c>
      <c r="DD16" s="443">
        <v>221515.96005799979</v>
      </c>
      <c r="DE16" s="443">
        <v>673405.59399999992</v>
      </c>
      <c r="DF16" s="443">
        <v>150568.75308700002</v>
      </c>
      <c r="DG16" s="443">
        <v>106583.72200000001</v>
      </c>
      <c r="DH16" s="443">
        <v>60.087171999999995</v>
      </c>
      <c r="DI16" s="443">
        <v>98149.96</v>
      </c>
      <c r="DJ16" s="443">
        <v>3422.3815460000001</v>
      </c>
      <c r="DK16" s="448">
        <v>10300.776999999989</v>
      </c>
      <c r="DL16" s="449">
        <f t="shared" si="18"/>
        <v>408490.54326800001</v>
      </c>
      <c r="DM16" s="450">
        <f t="shared" si="19"/>
        <v>724026.83100000012</v>
      </c>
      <c r="DN16" s="443">
        <v>207920.296775</v>
      </c>
      <c r="DO16" s="443">
        <v>570426.34600000014</v>
      </c>
      <c r="DP16" s="443">
        <v>194529.59904</v>
      </c>
      <c r="DQ16" s="443">
        <v>101498.421</v>
      </c>
      <c r="DR16" s="443">
        <v>106.60303300000001</v>
      </c>
      <c r="DS16" s="443">
        <v>37527.278000000006</v>
      </c>
      <c r="DT16" s="443">
        <v>5934.0444200000002</v>
      </c>
      <c r="DU16" s="448">
        <v>14574.786000000002</v>
      </c>
      <c r="DV16" s="449">
        <f t="shared" si="20"/>
        <v>452627.33999999991</v>
      </c>
      <c r="DW16" s="450">
        <f t="shared" si="21"/>
        <v>908228.07499999995</v>
      </c>
      <c r="DX16" s="451">
        <v>226745.57799999992</v>
      </c>
      <c r="DY16" s="451">
        <v>656987.39099999995</v>
      </c>
      <c r="DZ16" s="451">
        <v>225615.88900000002</v>
      </c>
      <c r="EA16" s="451">
        <v>218588.46399999998</v>
      </c>
      <c r="EB16" s="451">
        <v>136.74</v>
      </c>
      <c r="EC16" s="451">
        <v>6231.8840000000009</v>
      </c>
      <c r="ED16" s="450">
        <v>129.13299999999998</v>
      </c>
      <c r="EE16" s="453">
        <v>26420.335999999996</v>
      </c>
      <c r="EF16" s="536">
        <f t="shared" si="22"/>
        <v>7645264.1652379986</v>
      </c>
      <c r="EG16" s="444">
        <f t="shared" si="23"/>
        <v>14111644.405999998</v>
      </c>
      <c r="EH16" s="440">
        <f t="shared" si="24"/>
        <v>3282999.963421999</v>
      </c>
      <c r="EI16" s="440">
        <f t="shared" si="24"/>
        <v>9558657.9689999986</v>
      </c>
      <c r="EJ16" s="440">
        <f t="shared" si="24"/>
        <v>4286769.0276389997</v>
      </c>
      <c r="EK16" s="440">
        <f t="shared" si="24"/>
        <v>3081454.1149999998</v>
      </c>
      <c r="EL16" s="440">
        <f t="shared" si="24"/>
        <v>1277.8869600000003</v>
      </c>
      <c r="EM16" s="440">
        <f t="shared" si="24"/>
        <v>1271579.101</v>
      </c>
      <c r="EN16" s="440">
        <f t="shared" si="25"/>
        <v>735.63724400000001</v>
      </c>
      <c r="EO16" s="440">
        <f t="shared" si="25"/>
        <v>5758.360999999999</v>
      </c>
      <c r="EP16" s="440">
        <f t="shared" si="26"/>
        <v>73481.649973000007</v>
      </c>
      <c r="EQ16" s="441">
        <f t="shared" si="26"/>
        <v>194194.86000000002</v>
      </c>
    </row>
    <row r="17" spans="1:147" ht="14.4" customHeight="1" x14ac:dyDescent="0.2">
      <c r="A17" s="528" t="s">
        <v>103</v>
      </c>
      <c r="B17" s="529">
        <f t="shared" si="5"/>
        <v>48453.898000000001</v>
      </c>
      <c r="C17" s="530">
        <f t="shared" si="27"/>
        <v>115693.42700000001</v>
      </c>
      <c r="D17" s="531">
        <v>18895.112000000001</v>
      </c>
      <c r="E17" s="531">
        <v>81152.275999999998</v>
      </c>
      <c r="F17" s="531">
        <v>29219.003000000001</v>
      </c>
      <c r="G17" s="531">
        <v>31393.262000000002</v>
      </c>
      <c r="H17" s="531">
        <v>15.918000000000001</v>
      </c>
      <c r="I17" s="531">
        <v>1139.856</v>
      </c>
      <c r="J17" s="531">
        <v>2.6869999999999998</v>
      </c>
      <c r="K17" s="531">
        <v>126.64900000000002</v>
      </c>
      <c r="L17" s="531">
        <v>321.17800000000005</v>
      </c>
      <c r="M17" s="532">
        <v>1881.3840000000002</v>
      </c>
      <c r="N17" s="442">
        <f t="shared" si="6"/>
        <v>47864.316999999988</v>
      </c>
      <c r="O17" s="443">
        <f t="shared" si="28"/>
        <v>106536.73900000003</v>
      </c>
      <c r="P17" s="533">
        <v>12288.081999999997</v>
      </c>
      <c r="Q17" s="533">
        <v>63709.629000000015</v>
      </c>
      <c r="R17" s="533">
        <v>35365.813999999998</v>
      </c>
      <c r="S17" s="533">
        <v>39805.989000000001</v>
      </c>
      <c r="T17" s="533">
        <v>16.714999999999996</v>
      </c>
      <c r="U17" s="533">
        <v>1699.5920000000003</v>
      </c>
      <c r="V17" s="533">
        <v>0.152</v>
      </c>
      <c r="W17" s="533">
        <v>16.815999999999999</v>
      </c>
      <c r="X17" s="533">
        <v>193.554</v>
      </c>
      <c r="Y17" s="533">
        <v>1304.713</v>
      </c>
      <c r="Z17" s="442">
        <f t="shared" si="7"/>
        <v>18370.355999999992</v>
      </c>
      <c r="AA17" s="443">
        <f t="shared" si="29"/>
        <v>78914.064000000028</v>
      </c>
      <c r="AB17" s="533">
        <v>7938.1319999999932</v>
      </c>
      <c r="AC17" s="533">
        <v>64840.841000000029</v>
      </c>
      <c r="AD17" s="533">
        <v>9763.9510000000009</v>
      </c>
      <c r="AE17" s="533">
        <v>10891.007</v>
      </c>
      <c r="AF17" s="533">
        <v>10.225</v>
      </c>
      <c r="AG17" s="533">
        <v>928.56399999999985</v>
      </c>
      <c r="AH17" s="533">
        <v>431.85400000000004</v>
      </c>
      <c r="AI17" s="533">
        <v>464.72399999999999</v>
      </c>
      <c r="AJ17" s="533">
        <v>226.19400000000002</v>
      </c>
      <c r="AK17" s="534">
        <v>1788.9280000000006</v>
      </c>
      <c r="AL17" s="442">
        <f t="shared" si="30"/>
        <v>34138.652999999998</v>
      </c>
      <c r="AM17" s="443">
        <f t="shared" si="31"/>
        <v>75066.887000000002</v>
      </c>
      <c r="AN17" s="444">
        <v>9828.4709999999995</v>
      </c>
      <c r="AO17" s="444">
        <v>51839.709000000003</v>
      </c>
      <c r="AP17" s="444">
        <v>24033.733999999997</v>
      </c>
      <c r="AQ17" s="444">
        <v>20344.77</v>
      </c>
      <c r="AR17" s="444">
        <v>12.311000000000002</v>
      </c>
      <c r="AS17" s="444">
        <v>1614.7560000000001</v>
      </c>
      <c r="AT17" s="454">
        <v>1.2430000000000001</v>
      </c>
      <c r="AU17" s="454">
        <v>11.664</v>
      </c>
      <c r="AV17" s="444">
        <v>262.89400000000001</v>
      </c>
      <c r="AW17" s="445">
        <v>1255.9879999999998</v>
      </c>
      <c r="AX17" s="442">
        <f t="shared" si="8"/>
        <v>37530.668999999994</v>
      </c>
      <c r="AY17" s="443">
        <f t="shared" si="9"/>
        <v>75877.784999999989</v>
      </c>
      <c r="AZ17" s="444">
        <v>6027.04</v>
      </c>
      <c r="BA17" s="444">
        <v>41863.481999999996</v>
      </c>
      <c r="BB17" s="444">
        <v>31296.653000000002</v>
      </c>
      <c r="BC17" s="444">
        <v>31978.820999999996</v>
      </c>
      <c r="BD17" s="444">
        <v>8.9049999999999994</v>
      </c>
      <c r="BE17" s="444">
        <v>949.72399999999993</v>
      </c>
      <c r="BF17" s="454">
        <v>1.5980000000000001</v>
      </c>
      <c r="BG17" s="454">
        <v>4.03</v>
      </c>
      <c r="BH17" s="444">
        <v>196.47300000000001</v>
      </c>
      <c r="BI17" s="445">
        <v>1081.7280000000001</v>
      </c>
      <c r="BJ17" s="442">
        <f>BL17+BN17+BP17+BR17+BT17</f>
        <v>27561.254000000001</v>
      </c>
      <c r="BK17" s="443">
        <f>BM17+BO17+BQ17+BS17+BU17</f>
        <v>64800.772000000004</v>
      </c>
      <c r="BL17" s="451">
        <v>5384.9669999999996</v>
      </c>
      <c r="BM17" s="451">
        <v>39017.138000000006</v>
      </c>
      <c r="BN17" s="451">
        <v>22166.071</v>
      </c>
      <c r="BO17" s="451">
        <v>24801.561999999998</v>
      </c>
      <c r="BP17" s="451">
        <v>9.2859999999999978</v>
      </c>
      <c r="BQ17" s="451">
        <v>881.15299999999979</v>
      </c>
      <c r="BR17" s="451"/>
      <c r="BS17" s="451">
        <v>2.4609999999999999</v>
      </c>
      <c r="BT17" s="455">
        <v>0.93</v>
      </c>
      <c r="BU17" s="452">
        <v>98.458000000000013</v>
      </c>
      <c r="BV17" s="442">
        <f>BX17+BZ17+CB17+CD17+CF17</f>
        <v>25711.830007999997</v>
      </c>
      <c r="BW17" s="443">
        <f>BY17+CA17+CC17+CE17+CG17</f>
        <v>54513.945999999996</v>
      </c>
      <c r="BX17" s="451">
        <v>3396.525799</v>
      </c>
      <c r="BY17" s="451">
        <v>26205.280000000002</v>
      </c>
      <c r="BZ17" s="451">
        <v>22267.260900000001</v>
      </c>
      <c r="CA17" s="451">
        <v>26908.798999999999</v>
      </c>
      <c r="CB17" s="451">
        <v>14.123308999999999</v>
      </c>
      <c r="CC17" s="451">
        <v>1093.579</v>
      </c>
      <c r="CD17" s="451">
        <v>33.92</v>
      </c>
      <c r="CE17" s="451">
        <v>276.31800000000004</v>
      </c>
      <c r="CF17" s="455"/>
      <c r="CG17" s="535">
        <v>29.97</v>
      </c>
      <c r="CH17" s="449">
        <f t="shared" si="12"/>
        <v>35544</v>
      </c>
      <c r="CI17" s="450">
        <f t="shared" si="13"/>
        <v>66296</v>
      </c>
      <c r="CJ17" s="451">
        <v>4188</v>
      </c>
      <c r="CK17" s="451">
        <v>28193</v>
      </c>
      <c r="CL17" s="451">
        <v>31327</v>
      </c>
      <c r="CM17" s="451">
        <v>37175</v>
      </c>
      <c r="CN17" s="451">
        <v>9</v>
      </c>
      <c r="CO17" s="451">
        <v>846</v>
      </c>
      <c r="CP17" s="451">
        <v>20</v>
      </c>
      <c r="CQ17" s="452">
        <v>82</v>
      </c>
      <c r="CR17" s="449">
        <f t="shared" si="14"/>
        <v>28873.564650999997</v>
      </c>
      <c r="CS17" s="450">
        <f t="shared" si="15"/>
        <v>50950.277000000002</v>
      </c>
      <c r="CT17" s="443">
        <v>4020.7709989999998</v>
      </c>
      <c r="CU17" s="443">
        <v>16142.802000000001</v>
      </c>
      <c r="CV17" s="443">
        <v>24478.977015999997</v>
      </c>
      <c r="CW17" s="443">
        <v>32994.417000000001</v>
      </c>
      <c r="CX17" s="443">
        <v>7.5807780000000005</v>
      </c>
      <c r="CY17" s="443">
        <v>981.43500000000006</v>
      </c>
      <c r="CZ17" s="443">
        <v>366.23585800000001</v>
      </c>
      <c r="DA17" s="448">
        <v>831.62300000000005</v>
      </c>
      <c r="DB17" s="449">
        <f t="shared" si="16"/>
        <v>45657.070219999987</v>
      </c>
      <c r="DC17" s="450">
        <f t="shared" si="17"/>
        <v>61354.026000000013</v>
      </c>
      <c r="DD17" s="443">
        <v>7513.149821</v>
      </c>
      <c r="DE17" s="443">
        <v>13622.98700000001</v>
      </c>
      <c r="DF17" s="443">
        <v>38089.196272999994</v>
      </c>
      <c r="DG17" s="443">
        <v>46581.460000000006</v>
      </c>
      <c r="DH17" s="443">
        <v>4.4748239999999999</v>
      </c>
      <c r="DI17" s="443">
        <v>791.69900000000007</v>
      </c>
      <c r="DJ17" s="443">
        <v>50.249302</v>
      </c>
      <c r="DK17" s="448">
        <v>357.88</v>
      </c>
      <c r="DL17" s="449">
        <f t="shared" si="18"/>
        <v>4173.8344640000005</v>
      </c>
      <c r="DM17" s="450">
        <f t="shared" si="19"/>
        <v>16263.045999999998</v>
      </c>
      <c r="DN17" s="443">
        <v>2362.1797440000005</v>
      </c>
      <c r="DO17" s="443">
        <v>11398.21</v>
      </c>
      <c r="DP17" s="443">
        <v>1758.8744200000001</v>
      </c>
      <c r="DQ17" s="443">
        <v>3800.9540000000002</v>
      </c>
      <c r="DR17" s="443">
        <v>17.901760000000003</v>
      </c>
      <c r="DS17" s="443">
        <v>637.55099999999993</v>
      </c>
      <c r="DT17" s="443">
        <v>34.878540000000001</v>
      </c>
      <c r="DU17" s="448">
        <v>426.33100000000002</v>
      </c>
      <c r="DV17" s="449">
        <f t="shared" si="20"/>
        <v>9932.241</v>
      </c>
      <c r="DW17" s="450">
        <f t="shared" si="21"/>
        <v>25952.653000000002</v>
      </c>
      <c r="DX17" s="451">
        <v>7853.75</v>
      </c>
      <c r="DY17" s="451">
        <v>20741.436000000002</v>
      </c>
      <c r="DZ17" s="451">
        <v>2052.8540000000003</v>
      </c>
      <c r="EA17" s="451">
        <v>2586.1030000000001</v>
      </c>
      <c r="EB17" s="451">
        <v>3.4140000000000001</v>
      </c>
      <c r="EC17" s="451">
        <v>552.05599999999993</v>
      </c>
      <c r="ED17" s="450">
        <v>22.222999999999999</v>
      </c>
      <c r="EE17" s="453">
        <v>2073.058</v>
      </c>
      <c r="EF17" s="536">
        <f t="shared" si="22"/>
        <v>363811.68734300003</v>
      </c>
      <c r="EG17" s="444">
        <f t="shared" si="23"/>
        <v>792219.62200000009</v>
      </c>
      <c r="EH17" s="440">
        <f t="shared" si="24"/>
        <v>89696.180362999992</v>
      </c>
      <c r="EI17" s="440">
        <f t="shared" si="24"/>
        <v>458726.79000000015</v>
      </c>
      <c r="EJ17" s="440">
        <f t="shared" si="24"/>
        <v>271819.38860900002</v>
      </c>
      <c r="EK17" s="440">
        <f t="shared" si="24"/>
        <v>309262.14400000003</v>
      </c>
      <c r="EL17" s="440">
        <f t="shared" si="24"/>
        <v>129.85467099999997</v>
      </c>
      <c r="EM17" s="440">
        <f t="shared" si="24"/>
        <v>12115.965</v>
      </c>
      <c r="EN17" s="440">
        <f t="shared" si="25"/>
        <v>471.45400000000006</v>
      </c>
      <c r="EO17" s="440">
        <f t="shared" si="25"/>
        <v>902.66200000000003</v>
      </c>
      <c r="EP17" s="440">
        <f t="shared" si="26"/>
        <v>1694.8097</v>
      </c>
      <c r="EQ17" s="441">
        <f t="shared" si="26"/>
        <v>11212.061000000002</v>
      </c>
    </row>
    <row r="18" spans="1:147" ht="14.4" customHeight="1" x14ac:dyDescent="0.2">
      <c r="A18" s="528" t="s">
        <v>189</v>
      </c>
      <c r="B18" s="529">
        <f t="shared" si="5"/>
        <v>77813.953999999983</v>
      </c>
      <c r="C18" s="530">
        <f t="shared" si="27"/>
        <v>393066.97399999987</v>
      </c>
      <c r="D18" s="531">
        <v>71979.037999999986</v>
      </c>
      <c r="E18" s="531">
        <v>345438.79299999995</v>
      </c>
      <c r="F18" s="531">
        <v>4818.076</v>
      </c>
      <c r="G18" s="531">
        <v>38896.434999999998</v>
      </c>
      <c r="H18" s="531">
        <v>95.98899999999999</v>
      </c>
      <c r="I18" s="531">
        <v>4315.5780000000004</v>
      </c>
      <c r="J18" s="531">
        <v>30.245999999999999</v>
      </c>
      <c r="K18" s="531">
        <v>95.795999999999992</v>
      </c>
      <c r="L18" s="531">
        <v>890.60499999999979</v>
      </c>
      <c r="M18" s="532">
        <v>4320.3719999999985</v>
      </c>
      <c r="N18" s="442">
        <f t="shared" si="6"/>
        <v>74950.955999999991</v>
      </c>
      <c r="O18" s="443">
        <f t="shared" si="28"/>
        <v>354335.152</v>
      </c>
      <c r="P18" s="533">
        <v>69030.248999999996</v>
      </c>
      <c r="Q18" s="533">
        <v>309155.908</v>
      </c>
      <c r="R18" s="533">
        <v>4742.3890000000001</v>
      </c>
      <c r="S18" s="533">
        <v>35665.457000000002</v>
      </c>
      <c r="T18" s="533">
        <v>26.972999999999999</v>
      </c>
      <c r="U18" s="533">
        <v>3851.1480000000001</v>
      </c>
      <c r="V18" s="533">
        <v>71.334999999999994</v>
      </c>
      <c r="W18" s="533">
        <v>1777.7149999999999</v>
      </c>
      <c r="X18" s="533">
        <v>1080.0100000000002</v>
      </c>
      <c r="Y18" s="533">
        <v>3884.9240000000013</v>
      </c>
      <c r="Z18" s="442">
        <f t="shared" si="7"/>
        <v>67798.153000000035</v>
      </c>
      <c r="AA18" s="443">
        <f t="shared" si="29"/>
        <v>340689.98900000023</v>
      </c>
      <c r="AB18" s="533">
        <v>64143.106000000029</v>
      </c>
      <c r="AC18" s="533">
        <v>322808.85200000025</v>
      </c>
      <c r="AD18" s="533">
        <v>2926.4819999999995</v>
      </c>
      <c r="AE18" s="533">
        <v>12062.005999999999</v>
      </c>
      <c r="AF18" s="533">
        <v>32.879000000000005</v>
      </c>
      <c r="AG18" s="533">
        <v>3115.7989999999995</v>
      </c>
      <c r="AH18" s="533">
        <v>9.2080000000000002</v>
      </c>
      <c r="AI18" s="533">
        <v>28.999000000000002</v>
      </c>
      <c r="AJ18" s="533">
        <v>686.47800000000029</v>
      </c>
      <c r="AK18" s="534">
        <v>2674.3329999999974</v>
      </c>
      <c r="AL18" s="442">
        <f t="shared" si="30"/>
        <v>61205.103999999999</v>
      </c>
      <c r="AM18" s="443">
        <f t="shared" si="31"/>
        <v>293550.17099999997</v>
      </c>
      <c r="AN18" s="444">
        <v>58830.082000000002</v>
      </c>
      <c r="AO18" s="444">
        <v>285835.90399999998</v>
      </c>
      <c r="AP18" s="444">
        <v>1800.9560000000001</v>
      </c>
      <c r="AQ18" s="444">
        <v>1930.002</v>
      </c>
      <c r="AR18" s="444">
        <v>25.023</v>
      </c>
      <c r="AS18" s="444">
        <v>3198.069</v>
      </c>
      <c r="AT18" s="444">
        <v>2.8460000000000001</v>
      </c>
      <c r="AU18" s="444">
        <v>21.917000000000002</v>
      </c>
      <c r="AV18" s="444">
        <v>546.19699999999989</v>
      </c>
      <c r="AW18" s="445">
        <v>2564.279</v>
      </c>
      <c r="AX18" s="442">
        <f t="shared" si="8"/>
        <v>60389.284999999982</v>
      </c>
      <c r="AY18" s="443">
        <f t="shared" si="9"/>
        <v>313806.02499999991</v>
      </c>
      <c r="AZ18" s="444">
        <v>58160.05999999999</v>
      </c>
      <c r="BA18" s="444">
        <v>299048.93099999992</v>
      </c>
      <c r="BB18" s="444">
        <v>963.34199999999998</v>
      </c>
      <c r="BC18" s="444">
        <v>1255.6569999999999</v>
      </c>
      <c r="BD18" s="444">
        <v>34.485999999999997</v>
      </c>
      <c r="BE18" s="444">
        <v>5030.0989999999993</v>
      </c>
      <c r="BF18" s="444">
        <v>503.75199999999995</v>
      </c>
      <c r="BG18" s="444">
        <v>405.05400000000003</v>
      </c>
      <c r="BH18" s="444">
        <v>727.6450000000001</v>
      </c>
      <c r="BI18" s="445">
        <v>8066.2840000000106</v>
      </c>
      <c r="BJ18" s="442">
        <f t="shared" ref="BJ18:BJ41" si="34">BL18+BN18+BP18+BR18+BT18</f>
        <v>52059.069000000047</v>
      </c>
      <c r="BK18" s="443">
        <f t="shared" ref="BK18:BK41" si="35">BM18+BO18+BQ18+BS18+BU18</f>
        <v>316928.97900000017</v>
      </c>
      <c r="BL18" s="451">
        <v>50454.483000000044</v>
      </c>
      <c r="BM18" s="451">
        <v>312245.11800000013</v>
      </c>
      <c r="BN18" s="451">
        <v>228.74600000000004</v>
      </c>
      <c r="BO18" s="451">
        <v>401.291</v>
      </c>
      <c r="BP18" s="451">
        <v>17.524999999999995</v>
      </c>
      <c r="BQ18" s="451">
        <v>2618.7909999999997</v>
      </c>
      <c r="BR18" s="451">
        <v>1358.3149999999998</v>
      </c>
      <c r="BS18" s="451">
        <v>1660.0810000000001</v>
      </c>
      <c r="BT18" s="455"/>
      <c r="BU18" s="452">
        <v>3.6979999999999995</v>
      </c>
      <c r="BV18" s="442">
        <f t="shared" ref="BV18:BV41" si="36">BX18+BZ18+CB18+CD18+CF18</f>
        <v>47732.983887999988</v>
      </c>
      <c r="BW18" s="443">
        <f t="shared" ref="BW18:BW41" si="37">BY18+CA18+CC18+CE18+CG18</f>
        <v>283168.576</v>
      </c>
      <c r="BX18" s="451">
        <v>44372.441651999987</v>
      </c>
      <c r="BY18" s="451">
        <v>277980.67800000001</v>
      </c>
      <c r="BZ18" s="451">
        <v>3252.5508530000002</v>
      </c>
      <c r="CA18" s="451">
        <v>2327.92</v>
      </c>
      <c r="CB18" s="451">
        <v>15.717416</v>
      </c>
      <c r="CC18" s="451">
        <v>2325.453</v>
      </c>
      <c r="CD18" s="451">
        <v>92.273966999999999</v>
      </c>
      <c r="CE18" s="451">
        <v>351.33600000000001</v>
      </c>
      <c r="CF18" s="455"/>
      <c r="CG18" s="535">
        <v>183.18900000000002</v>
      </c>
      <c r="CH18" s="449">
        <f t="shared" si="12"/>
        <v>48755</v>
      </c>
      <c r="CI18" s="450">
        <f t="shared" si="13"/>
        <v>323537</v>
      </c>
      <c r="CJ18" s="451">
        <v>45862</v>
      </c>
      <c r="CK18" s="451">
        <v>313910</v>
      </c>
      <c r="CL18" s="451">
        <v>2864</v>
      </c>
      <c r="CM18" s="451">
        <v>1836</v>
      </c>
      <c r="CN18" s="451">
        <v>18</v>
      </c>
      <c r="CO18" s="451">
        <v>7440</v>
      </c>
      <c r="CP18" s="451">
        <v>11</v>
      </c>
      <c r="CQ18" s="452">
        <v>351</v>
      </c>
      <c r="CR18" s="449">
        <f t="shared" si="14"/>
        <v>41083.486924999997</v>
      </c>
      <c r="CS18" s="450">
        <f t="shared" si="15"/>
        <v>274260.22400000005</v>
      </c>
      <c r="CT18" s="443">
        <v>39261.460256999999</v>
      </c>
      <c r="CU18" s="443">
        <v>267939.64900000003</v>
      </c>
      <c r="CV18" s="443">
        <v>1649.7584129999998</v>
      </c>
      <c r="CW18" s="443">
        <v>1150.1510000000001</v>
      </c>
      <c r="CX18" s="443">
        <v>22.332847000000001</v>
      </c>
      <c r="CY18" s="443">
        <v>4183.2629999999999</v>
      </c>
      <c r="CZ18" s="443">
        <v>149.93540800000002</v>
      </c>
      <c r="DA18" s="448">
        <v>987.16100000000006</v>
      </c>
      <c r="DB18" s="449">
        <f t="shared" si="16"/>
        <v>28144.841582000001</v>
      </c>
      <c r="DC18" s="450">
        <f t="shared" si="17"/>
        <v>189764.75599999988</v>
      </c>
      <c r="DD18" s="443">
        <v>26166.983511999999</v>
      </c>
      <c r="DE18" s="443">
        <v>182110.4579999999</v>
      </c>
      <c r="DF18" s="443">
        <v>1590.7412399999998</v>
      </c>
      <c r="DG18" s="443">
        <v>4549.473</v>
      </c>
      <c r="DH18" s="443">
        <v>12.479972</v>
      </c>
      <c r="DI18" s="443">
        <v>2286.7339999999995</v>
      </c>
      <c r="DJ18" s="443">
        <v>374.63685800000002</v>
      </c>
      <c r="DK18" s="448">
        <v>818.09100000000001</v>
      </c>
      <c r="DL18" s="449">
        <f t="shared" si="18"/>
        <v>73696.433579000019</v>
      </c>
      <c r="DM18" s="450">
        <f t="shared" si="19"/>
        <v>166610.74999999991</v>
      </c>
      <c r="DN18" s="443">
        <v>67416.202142000024</v>
      </c>
      <c r="DO18" s="443">
        <v>156509.6749999999</v>
      </c>
      <c r="DP18" s="443">
        <v>5703.8649999999998</v>
      </c>
      <c r="DQ18" s="443">
        <v>7099.2640000000001</v>
      </c>
      <c r="DR18" s="443">
        <v>38.926139999999997</v>
      </c>
      <c r="DS18" s="443">
        <v>1072.9019999999998</v>
      </c>
      <c r="DT18" s="443">
        <v>537.44029699999999</v>
      </c>
      <c r="DU18" s="448">
        <v>1928.9090000000001</v>
      </c>
      <c r="DV18" s="449">
        <f t="shared" si="20"/>
        <v>41561.731999999996</v>
      </c>
      <c r="DW18" s="450">
        <f t="shared" si="21"/>
        <v>191388.12700000001</v>
      </c>
      <c r="DX18" s="451">
        <v>37141.382999999994</v>
      </c>
      <c r="DY18" s="451">
        <v>183952.57700000002</v>
      </c>
      <c r="DZ18" s="451">
        <v>4401.5210000000006</v>
      </c>
      <c r="EA18" s="451">
        <v>2332.826</v>
      </c>
      <c r="EB18" s="451">
        <v>11.978999999999999</v>
      </c>
      <c r="EC18" s="451">
        <v>2971.31</v>
      </c>
      <c r="ED18" s="450">
        <v>6.8490000000000002</v>
      </c>
      <c r="EE18" s="453">
        <v>2131.4140000000002</v>
      </c>
      <c r="EF18" s="536">
        <f t="shared" si="22"/>
        <v>675190.9989740001</v>
      </c>
      <c r="EG18" s="444">
        <f t="shared" si="23"/>
        <v>3441106.7230000012</v>
      </c>
      <c r="EH18" s="440">
        <f t="shared" si="24"/>
        <v>632817.48856300011</v>
      </c>
      <c r="EI18" s="440">
        <f t="shared" si="24"/>
        <v>3256936.543000001</v>
      </c>
      <c r="EJ18" s="440">
        <f t="shared" si="24"/>
        <v>34942.427506</v>
      </c>
      <c r="EK18" s="440">
        <f t="shared" si="24"/>
        <v>109506.48199999999</v>
      </c>
      <c r="EL18" s="440">
        <f t="shared" si="24"/>
        <v>352.31037499999996</v>
      </c>
      <c r="EM18" s="440">
        <f t="shared" si="24"/>
        <v>42409.146000000001</v>
      </c>
      <c r="EN18" s="440">
        <f t="shared" si="25"/>
        <v>2067.9759669999999</v>
      </c>
      <c r="EO18" s="440">
        <f t="shared" si="25"/>
        <v>4340.8980000000001</v>
      </c>
      <c r="EP18" s="440">
        <f t="shared" si="26"/>
        <v>5010.7965629999999</v>
      </c>
      <c r="EQ18" s="441">
        <f t="shared" si="26"/>
        <v>27913.654000000006</v>
      </c>
    </row>
    <row r="19" spans="1:147" ht="14.4" customHeight="1" x14ac:dyDescent="0.2">
      <c r="A19" s="528" t="s">
        <v>104</v>
      </c>
      <c r="B19" s="529">
        <f t="shared" si="5"/>
        <v>42747.274999999994</v>
      </c>
      <c r="C19" s="530">
        <f t="shared" si="27"/>
        <v>103827.80499999996</v>
      </c>
      <c r="D19" s="531">
        <v>33485.084999999999</v>
      </c>
      <c r="E19" s="531">
        <v>79385.989999999976</v>
      </c>
      <c r="F19" s="531">
        <v>8667.5810000000019</v>
      </c>
      <c r="G19" s="531">
        <v>20882.822</v>
      </c>
      <c r="H19" s="531">
        <v>46.228000000000002</v>
      </c>
      <c r="I19" s="531">
        <v>1679.93</v>
      </c>
      <c r="J19" s="531">
        <v>10.575000000000001</v>
      </c>
      <c r="K19" s="531">
        <v>67.768999999999991</v>
      </c>
      <c r="L19" s="531">
        <v>537.80600000000015</v>
      </c>
      <c r="M19" s="532">
        <v>1811.2940000000001</v>
      </c>
      <c r="N19" s="442">
        <f t="shared" si="6"/>
        <v>34948.842000000004</v>
      </c>
      <c r="O19" s="443">
        <f t="shared" si="28"/>
        <v>53625.789000000019</v>
      </c>
      <c r="P19" s="533">
        <v>25752.197</v>
      </c>
      <c r="Q19" s="533">
        <v>30671.429000000007</v>
      </c>
      <c r="R19" s="533">
        <v>8760.9340000000029</v>
      </c>
      <c r="S19" s="533">
        <v>19956.904000000002</v>
      </c>
      <c r="T19" s="533">
        <v>40.063000000000002</v>
      </c>
      <c r="U19" s="533">
        <v>1648.2619999999997</v>
      </c>
      <c r="V19" s="533">
        <v>1.617</v>
      </c>
      <c r="W19" s="533">
        <v>19.277000000000001</v>
      </c>
      <c r="X19" s="533">
        <v>394.03100000000006</v>
      </c>
      <c r="Y19" s="533">
        <v>1329.9169999999999</v>
      </c>
      <c r="Z19" s="442">
        <f t="shared" si="7"/>
        <v>40507.684000000023</v>
      </c>
      <c r="AA19" s="443">
        <f t="shared" si="29"/>
        <v>44194.63100000003</v>
      </c>
      <c r="AB19" s="533">
        <v>32296.11100000003</v>
      </c>
      <c r="AC19" s="533">
        <v>30474.962000000029</v>
      </c>
      <c r="AD19" s="533">
        <v>7612.5189999999993</v>
      </c>
      <c r="AE19" s="533">
        <v>10430.696000000002</v>
      </c>
      <c r="AF19" s="533">
        <v>36.903999999999996</v>
      </c>
      <c r="AG19" s="533">
        <v>1779.6859999999997</v>
      </c>
      <c r="AH19" s="533">
        <v>1.7910000000000001</v>
      </c>
      <c r="AI19" s="533">
        <v>18.913</v>
      </c>
      <c r="AJ19" s="533">
        <v>560.3589999999997</v>
      </c>
      <c r="AK19" s="534">
        <v>1490.3739999999991</v>
      </c>
      <c r="AL19" s="442">
        <f t="shared" si="30"/>
        <v>37104.063000000009</v>
      </c>
      <c r="AM19" s="443">
        <f t="shared" si="31"/>
        <v>37278.135999999999</v>
      </c>
      <c r="AN19" s="444">
        <v>28951.294000000002</v>
      </c>
      <c r="AO19" s="444">
        <v>24659.823</v>
      </c>
      <c r="AP19" s="444">
        <v>7507.1839999999993</v>
      </c>
      <c r="AQ19" s="444">
        <v>8078.857</v>
      </c>
      <c r="AR19" s="454">
        <v>67.819999999999993</v>
      </c>
      <c r="AS19" s="444">
        <v>3537.4859999999999</v>
      </c>
      <c r="AT19" s="444">
        <v>3.1070000000000002</v>
      </c>
      <c r="AU19" s="444">
        <v>22.920999999999999</v>
      </c>
      <c r="AV19" s="444">
        <v>574.65800000000002</v>
      </c>
      <c r="AW19" s="445">
        <v>979.04899999999998</v>
      </c>
      <c r="AX19" s="442">
        <f t="shared" si="8"/>
        <v>7982.1599999999989</v>
      </c>
      <c r="AY19" s="443">
        <f t="shared" si="9"/>
        <v>16421.932000000001</v>
      </c>
      <c r="AZ19" s="444">
        <v>7533.3389999999999</v>
      </c>
      <c r="BA19" s="444">
        <v>15686.035</v>
      </c>
      <c r="BB19" s="444">
        <v>414.50900000000001</v>
      </c>
      <c r="BC19" s="444">
        <v>328.57799999999997</v>
      </c>
      <c r="BD19" s="454">
        <v>1.9629999999999999</v>
      </c>
      <c r="BE19" s="444">
        <v>155.17000000000002</v>
      </c>
      <c r="BF19" s="444">
        <v>0.69</v>
      </c>
      <c r="BG19" s="444">
        <v>4.08</v>
      </c>
      <c r="BH19" s="444">
        <v>31.658999999999999</v>
      </c>
      <c r="BI19" s="445">
        <v>248.06899999999999</v>
      </c>
      <c r="BJ19" s="442">
        <f t="shared" si="34"/>
        <v>5443.1860000000006</v>
      </c>
      <c r="BK19" s="443">
        <f t="shared" si="35"/>
        <v>15006.136999999999</v>
      </c>
      <c r="BL19" s="451">
        <v>5162.3289999999997</v>
      </c>
      <c r="BM19" s="451">
        <v>13749.27</v>
      </c>
      <c r="BN19" s="451">
        <v>224.14899999999997</v>
      </c>
      <c r="BO19" s="451">
        <v>227.773</v>
      </c>
      <c r="BP19" s="451">
        <v>2.8679999999999999</v>
      </c>
      <c r="BQ19" s="451">
        <v>207.65899999999999</v>
      </c>
      <c r="BR19" s="451">
        <v>0</v>
      </c>
      <c r="BS19" s="451">
        <v>0</v>
      </c>
      <c r="BT19" s="451">
        <v>53.839999999999996</v>
      </c>
      <c r="BU19" s="452">
        <v>821.43500000000006</v>
      </c>
      <c r="BV19" s="442">
        <f t="shared" si="36"/>
        <v>1085.4999799999998</v>
      </c>
      <c r="BW19" s="443">
        <f t="shared" si="37"/>
        <v>6650.5479999999998</v>
      </c>
      <c r="BX19" s="451">
        <v>1076.6326969999998</v>
      </c>
      <c r="BY19" s="451">
        <v>6490.5420000000004</v>
      </c>
      <c r="BZ19" s="451">
        <v>7.6843399999999997</v>
      </c>
      <c r="CA19" s="451">
        <v>32.457999999999998</v>
      </c>
      <c r="CB19" s="451">
        <v>1.1829260000000001</v>
      </c>
      <c r="CC19" s="451">
        <v>127.53</v>
      </c>
      <c r="CD19" s="451">
        <v>0</v>
      </c>
      <c r="CE19" s="451">
        <v>0</v>
      </c>
      <c r="CF19" s="451">
        <v>1.7E-5</v>
      </c>
      <c r="CG19" s="535">
        <v>1.7999999999999999E-2</v>
      </c>
      <c r="CH19" s="449">
        <f t="shared" si="12"/>
        <v>9743</v>
      </c>
      <c r="CI19" s="450">
        <f t="shared" si="13"/>
        <v>23125</v>
      </c>
      <c r="CJ19" s="451">
        <v>3403</v>
      </c>
      <c r="CK19" s="451">
        <v>13444</v>
      </c>
      <c r="CL19" s="451">
        <v>6335</v>
      </c>
      <c r="CM19" s="451">
        <v>9104</v>
      </c>
      <c r="CN19" s="451">
        <v>5</v>
      </c>
      <c r="CO19" s="451">
        <v>573</v>
      </c>
      <c r="CP19" s="451"/>
      <c r="CQ19" s="452">
        <v>4</v>
      </c>
      <c r="CR19" s="449">
        <f t="shared" si="14"/>
        <v>14178.010385000001</v>
      </c>
      <c r="CS19" s="450">
        <f t="shared" si="15"/>
        <v>36188.142999999996</v>
      </c>
      <c r="CT19" s="443">
        <v>6349.9466259999999</v>
      </c>
      <c r="CU19" s="443">
        <v>20649.448</v>
      </c>
      <c r="CV19" s="443">
        <v>7559.2700410000007</v>
      </c>
      <c r="CW19" s="443">
        <v>10074.548000000001</v>
      </c>
      <c r="CX19" s="443">
        <v>23.856233999999997</v>
      </c>
      <c r="CY19" s="443">
        <v>1686.3729999999998</v>
      </c>
      <c r="CZ19" s="443">
        <v>244.93748400000001</v>
      </c>
      <c r="DA19" s="448">
        <v>3777.7740000000003</v>
      </c>
      <c r="DB19" s="449">
        <f t="shared" si="16"/>
        <v>51123.255514999997</v>
      </c>
      <c r="DC19" s="450">
        <f t="shared" si="17"/>
        <v>46305.75</v>
      </c>
      <c r="DD19" s="443">
        <v>7805.257763999999</v>
      </c>
      <c r="DE19" s="443">
        <v>22227.88</v>
      </c>
      <c r="DF19" s="443">
        <v>43260.265503999995</v>
      </c>
      <c r="DG19" s="443">
        <v>22856.726000000002</v>
      </c>
      <c r="DH19" s="443">
        <v>23.636620000000001</v>
      </c>
      <c r="DI19" s="443">
        <v>1081.1489999999999</v>
      </c>
      <c r="DJ19" s="443">
        <v>34.095627</v>
      </c>
      <c r="DK19" s="448">
        <v>139.995</v>
      </c>
      <c r="DL19" s="449">
        <f t="shared" si="18"/>
        <v>21989.172543000001</v>
      </c>
      <c r="DM19" s="450">
        <f t="shared" si="19"/>
        <v>29225.682000000001</v>
      </c>
      <c r="DN19" s="443">
        <v>5143.1548480000001</v>
      </c>
      <c r="DO19" s="443">
        <v>12993.075000000001</v>
      </c>
      <c r="DP19" s="443">
        <v>16760.441459999998</v>
      </c>
      <c r="DQ19" s="443">
        <v>13751.976000000001</v>
      </c>
      <c r="DR19" s="443">
        <v>45.757889999999996</v>
      </c>
      <c r="DS19" s="443">
        <v>2186.7669999999998</v>
      </c>
      <c r="DT19" s="443">
        <v>39.818344999999994</v>
      </c>
      <c r="DU19" s="448">
        <v>293.86399999999998</v>
      </c>
      <c r="DV19" s="449">
        <f t="shared" si="20"/>
        <v>33368.790000000008</v>
      </c>
      <c r="DW19" s="450">
        <f t="shared" si="21"/>
        <v>35068.601000000002</v>
      </c>
      <c r="DX19" s="451">
        <v>4631.2780000000002</v>
      </c>
      <c r="DY19" s="451">
        <v>16195.629000000001</v>
      </c>
      <c r="DZ19" s="451">
        <v>28728.213</v>
      </c>
      <c r="EA19" s="451">
        <v>18264.453000000001</v>
      </c>
      <c r="EB19" s="451">
        <v>2.16</v>
      </c>
      <c r="EC19" s="451">
        <v>608.51900000000001</v>
      </c>
      <c r="ED19" s="450">
        <v>7.1390000000000002</v>
      </c>
      <c r="EE19" s="453">
        <v>0</v>
      </c>
      <c r="EF19" s="536">
        <f t="shared" si="22"/>
        <v>300220.93842300004</v>
      </c>
      <c r="EG19" s="444">
        <f t="shared" si="23"/>
        <v>446918.1540000001</v>
      </c>
      <c r="EH19" s="440">
        <f t="shared" si="24"/>
        <v>161589.62493500006</v>
      </c>
      <c r="EI19" s="440">
        <f t="shared" si="24"/>
        <v>286628.08300000004</v>
      </c>
      <c r="EJ19" s="440">
        <f t="shared" si="24"/>
        <v>135837.75034500001</v>
      </c>
      <c r="EK19" s="440">
        <f t="shared" si="24"/>
        <v>133989.79100000003</v>
      </c>
      <c r="EL19" s="440">
        <f t="shared" si="24"/>
        <v>297.43966999999998</v>
      </c>
      <c r="EM19" s="440">
        <f t="shared" si="24"/>
        <v>15271.530999999999</v>
      </c>
      <c r="EN19" s="440">
        <f t="shared" si="25"/>
        <v>17.78</v>
      </c>
      <c r="EO19" s="440">
        <f t="shared" si="25"/>
        <v>132.95999999999998</v>
      </c>
      <c r="EP19" s="440">
        <f t="shared" si="26"/>
        <v>2478.3434729999999</v>
      </c>
      <c r="EQ19" s="441">
        <f t="shared" si="26"/>
        <v>10895.788999999999</v>
      </c>
    </row>
    <row r="20" spans="1:147" ht="14.4" customHeight="1" x14ac:dyDescent="0.2">
      <c r="A20" s="431" t="s">
        <v>105</v>
      </c>
      <c r="B20" s="529">
        <f t="shared" si="5"/>
        <v>13726.442000000005</v>
      </c>
      <c r="C20" s="530">
        <f t="shared" si="27"/>
        <v>56875.70199999999</v>
      </c>
      <c r="D20" s="434">
        <v>9716.5690000000031</v>
      </c>
      <c r="E20" s="434">
        <v>40290.497999999992</v>
      </c>
      <c r="F20" s="434">
        <v>3812.8569999999995</v>
      </c>
      <c r="G20" s="434">
        <v>15853.773000000001</v>
      </c>
      <c r="H20" s="434">
        <v>7.6020000000000012</v>
      </c>
      <c r="I20" s="434">
        <v>380.66399999999999</v>
      </c>
      <c r="J20" s="434">
        <v>0.60799999999999998</v>
      </c>
      <c r="K20" s="434">
        <v>10.355</v>
      </c>
      <c r="L20" s="434">
        <v>188.80600000000001</v>
      </c>
      <c r="M20" s="435">
        <v>340.41200000000003</v>
      </c>
      <c r="N20" s="442">
        <f t="shared" si="6"/>
        <v>14388.223000000004</v>
      </c>
      <c r="O20" s="443">
        <f t="shared" si="28"/>
        <v>53719.597999999998</v>
      </c>
      <c r="P20" s="533">
        <v>8684.7030000000032</v>
      </c>
      <c r="Q20" s="533">
        <v>31523.133999999998</v>
      </c>
      <c r="R20" s="533">
        <v>5468.1449999999995</v>
      </c>
      <c r="S20" s="533">
        <v>20229.773000000001</v>
      </c>
      <c r="T20" s="533">
        <v>4.1000000000000014</v>
      </c>
      <c r="U20" s="533">
        <v>289.75099999999992</v>
      </c>
      <c r="V20" s="533">
        <v>0.76300000000000001</v>
      </c>
      <c r="W20" s="533">
        <v>9.423</v>
      </c>
      <c r="X20" s="533">
        <v>230.512</v>
      </c>
      <c r="Y20" s="533">
        <v>1667.5170000000001</v>
      </c>
      <c r="Z20" s="442">
        <f t="shared" si="7"/>
        <v>11955.837000000001</v>
      </c>
      <c r="AA20" s="443">
        <f t="shared" si="29"/>
        <v>32694.621999999996</v>
      </c>
      <c r="AB20" s="533">
        <v>8522.8819999999996</v>
      </c>
      <c r="AC20" s="533">
        <v>25365.338999999993</v>
      </c>
      <c r="AD20" s="533">
        <v>3344.2150000000001</v>
      </c>
      <c r="AE20" s="533">
        <v>6146.0779999999995</v>
      </c>
      <c r="AF20" s="533">
        <v>4.2720000000000002</v>
      </c>
      <c r="AG20" s="533">
        <v>305.23999999999995</v>
      </c>
      <c r="AH20" s="533">
        <v>17.411999999999999</v>
      </c>
      <c r="AI20" s="533">
        <v>67.929999999999993</v>
      </c>
      <c r="AJ20" s="533">
        <v>67.056000000000012</v>
      </c>
      <c r="AK20" s="534">
        <v>810.03500000000008</v>
      </c>
      <c r="AL20" s="442">
        <f t="shared" si="30"/>
        <v>10197.215</v>
      </c>
      <c r="AM20" s="443">
        <f t="shared" si="31"/>
        <v>22427.276999999995</v>
      </c>
      <c r="AN20" s="444">
        <v>7733.652000000001</v>
      </c>
      <c r="AO20" s="444">
        <v>19054.532999999996</v>
      </c>
      <c r="AP20" s="444">
        <v>2361.4319999999998</v>
      </c>
      <c r="AQ20" s="444">
        <v>1961.5280000000002</v>
      </c>
      <c r="AR20" s="454">
        <v>3.9359999999999995</v>
      </c>
      <c r="AS20" s="444">
        <v>314.10499999999996</v>
      </c>
      <c r="AT20" s="444">
        <v>0</v>
      </c>
      <c r="AU20" s="444">
        <v>0</v>
      </c>
      <c r="AV20" s="444">
        <v>98.195000000000007</v>
      </c>
      <c r="AW20" s="445">
        <v>1097.1109999999999</v>
      </c>
      <c r="AX20" s="442">
        <f t="shared" si="8"/>
        <v>24257.022999999994</v>
      </c>
      <c r="AY20" s="443">
        <f t="shared" si="9"/>
        <v>36883.735000000001</v>
      </c>
      <c r="AZ20" s="444">
        <v>18701.548999999999</v>
      </c>
      <c r="BA20" s="444">
        <v>23969.620999999999</v>
      </c>
      <c r="BB20" s="444">
        <v>5153.5279999999993</v>
      </c>
      <c r="BC20" s="444">
        <v>7710.6</v>
      </c>
      <c r="BD20" s="454">
        <v>52.586000000000006</v>
      </c>
      <c r="BE20" s="444">
        <v>4362.2369999999992</v>
      </c>
      <c r="BF20" s="444">
        <v>1.653</v>
      </c>
      <c r="BG20" s="444">
        <v>18.437999999999999</v>
      </c>
      <c r="BH20" s="444">
        <v>347.70699999999999</v>
      </c>
      <c r="BI20" s="445">
        <v>822.83899999999994</v>
      </c>
      <c r="BJ20" s="442">
        <f t="shared" si="34"/>
        <v>10904.815999999995</v>
      </c>
      <c r="BK20" s="443">
        <f t="shared" si="35"/>
        <v>25432.760000000002</v>
      </c>
      <c r="BL20" s="451">
        <v>5750.2459999999955</v>
      </c>
      <c r="BM20" s="451">
        <v>14181.581000000002</v>
      </c>
      <c r="BN20" s="451">
        <v>5125.1969999999992</v>
      </c>
      <c r="BO20" s="451">
        <v>7908.0989999999974</v>
      </c>
      <c r="BP20" s="451">
        <v>3.3479999999999994</v>
      </c>
      <c r="BQ20" s="451">
        <v>3312.2630000000004</v>
      </c>
      <c r="BR20" s="451">
        <v>26.024999999999999</v>
      </c>
      <c r="BS20" s="451">
        <v>12.49</v>
      </c>
      <c r="BT20" s="451"/>
      <c r="BU20" s="452">
        <v>18.327000000000002</v>
      </c>
      <c r="BV20" s="442">
        <f t="shared" si="36"/>
        <v>10504.110983</v>
      </c>
      <c r="BW20" s="443">
        <f t="shared" si="37"/>
        <v>23786.114000000001</v>
      </c>
      <c r="BX20" s="451">
        <v>4798.3133849999995</v>
      </c>
      <c r="BY20" s="451">
        <v>14565.497000000001</v>
      </c>
      <c r="BZ20" s="451">
        <v>5693.7139100000004</v>
      </c>
      <c r="CA20" s="451">
        <v>7096.3140000000003</v>
      </c>
      <c r="CB20" s="451">
        <v>9.0265649999999997</v>
      </c>
      <c r="CC20" s="451">
        <v>2037.076</v>
      </c>
      <c r="CD20" s="451">
        <v>0</v>
      </c>
      <c r="CE20" s="451">
        <v>0</v>
      </c>
      <c r="CF20" s="451">
        <v>3.0571229999999998</v>
      </c>
      <c r="CG20" s="535">
        <v>87.227000000000004</v>
      </c>
      <c r="CH20" s="449">
        <f t="shared" si="12"/>
        <v>0</v>
      </c>
      <c r="CI20" s="450">
        <f t="shared" si="13"/>
        <v>0</v>
      </c>
      <c r="CJ20" s="451"/>
      <c r="CK20" s="451"/>
      <c r="CL20" s="451"/>
      <c r="CM20" s="451"/>
      <c r="CN20" s="451"/>
      <c r="CO20" s="451"/>
      <c r="CP20" s="451"/>
      <c r="CQ20" s="452"/>
      <c r="CR20" s="449">
        <f t="shared" si="14"/>
        <v>0</v>
      </c>
      <c r="CS20" s="450">
        <f t="shared" si="15"/>
        <v>0</v>
      </c>
      <c r="CT20" s="443"/>
      <c r="CU20" s="443"/>
      <c r="CV20" s="443"/>
      <c r="CW20" s="443"/>
      <c r="CX20" s="443"/>
      <c r="CY20" s="443"/>
      <c r="CZ20" s="443">
        <v>0</v>
      </c>
      <c r="DA20" s="448">
        <v>0</v>
      </c>
      <c r="DB20" s="449">
        <f t="shared" si="16"/>
        <v>0</v>
      </c>
      <c r="DC20" s="450">
        <f t="shared" si="17"/>
        <v>0</v>
      </c>
      <c r="DD20" s="443"/>
      <c r="DE20" s="443"/>
      <c r="DF20" s="443"/>
      <c r="DG20" s="443"/>
      <c r="DH20" s="443"/>
      <c r="DI20" s="443"/>
      <c r="DJ20" s="443">
        <v>0</v>
      </c>
      <c r="DK20" s="448">
        <v>0</v>
      </c>
      <c r="DL20" s="449">
        <f t="shared" si="18"/>
        <v>0</v>
      </c>
      <c r="DM20" s="450">
        <f t="shared" si="19"/>
        <v>0</v>
      </c>
      <c r="DN20" s="443"/>
      <c r="DO20" s="443"/>
      <c r="DP20" s="443"/>
      <c r="DQ20" s="443"/>
      <c r="DR20" s="443"/>
      <c r="DS20" s="443"/>
      <c r="DT20" s="443">
        <v>0</v>
      </c>
      <c r="DU20" s="448">
        <v>0</v>
      </c>
      <c r="DV20" s="449">
        <f t="shared" si="20"/>
        <v>0</v>
      </c>
      <c r="DW20" s="450">
        <f t="shared" si="21"/>
        <v>1518.9690000000001</v>
      </c>
      <c r="DX20" s="451"/>
      <c r="DY20" s="451"/>
      <c r="DZ20" s="451"/>
      <c r="EA20" s="451"/>
      <c r="EB20" s="451"/>
      <c r="EC20" s="451"/>
      <c r="ED20" s="450"/>
      <c r="EE20" s="453">
        <v>1518.9690000000001</v>
      </c>
      <c r="EF20" s="536">
        <f t="shared" si="22"/>
        <v>95933.666983000017</v>
      </c>
      <c r="EG20" s="444">
        <f t="shared" si="23"/>
        <v>253338.77699999997</v>
      </c>
      <c r="EH20" s="440">
        <f t="shared" si="24"/>
        <v>63907.914385000011</v>
      </c>
      <c r="EI20" s="440">
        <f t="shared" si="24"/>
        <v>168950.20299999998</v>
      </c>
      <c r="EJ20" s="440">
        <f t="shared" si="24"/>
        <v>30959.087909999998</v>
      </c>
      <c r="EK20" s="440">
        <f t="shared" si="24"/>
        <v>66906.164999999994</v>
      </c>
      <c r="EL20" s="440">
        <f t="shared" si="24"/>
        <v>84.870565000000013</v>
      </c>
      <c r="EM20" s="440">
        <f t="shared" si="24"/>
        <v>11001.335999999999</v>
      </c>
      <c r="EN20" s="440">
        <f t="shared" si="25"/>
        <v>46.460999999999991</v>
      </c>
      <c r="EO20" s="440">
        <f t="shared" si="25"/>
        <v>118.636</v>
      </c>
      <c r="EP20" s="440">
        <f t="shared" si="26"/>
        <v>935.33312300000011</v>
      </c>
      <c r="EQ20" s="441">
        <f t="shared" si="26"/>
        <v>6362.4370000000008</v>
      </c>
    </row>
    <row r="21" spans="1:147" ht="14.4" customHeight="1" x14ac:dyDescent="0.2">
      <c r="A21" s="528" t="s">
        <v>106</v>
      </c>
      <c r="B21" s="529">
        <f t="shared" si="5"/>
        <v>346500.05599999992</v>
      </c>
      <c r="C21" s="530">
        <f t="shared" si="27"/>
        <v>460104.30499999999</v>
      </c>
      <c r="D21" s="531">
        <v>87253.901999999987</v>
      </c>
      <c r="E21" s="531">
        <v>323248.56799999997</v>
      </c>
      <c r="F21" s="531">
        <v>256232.22299999997</v>
      </c>
      <c r="G21" s="531">
        <v>119061.027</v>
      </c>
      <c r="H21" s="531">
        <v>164.89100000000002</v>
      </c>
      <c r="I21" s="531">
        <v>6879.9170000000013</v>
      </c>
      <c r="J21" s="531">
        <v>27.354999999999997</v>
      </c>
      <c r="K21" s="531">
        <v>748.04900000000009</v>
      </c>
      <c r="L21" s="531">
        <v>2821.6850000000009</v>
      </c>
      <c r="M21" s="532">
        <v>10166.743999999999</v>
      </c>
      <c r="N21" s="442">
        <f t="shared" si="6"/>
        <v>273920.90899999999</v>
      </c>
      <c r="O21" s="443">
        <f t="shared" si="28"/>
        <v>413147.98700000002</v>
      </c>
      <c r="P21" s="533">
        <v>84017.043000000005</v>
      </c>
      <c r="Q21" s="533">
        <v>282324.88699999999</v>
      </c>
      <c r="R21" s="533">
        <v>187224.74799999999</v>
      </c>
      <c r="S21" s="533">
        <v>102073.533</v>
      </c>
      <c r="T21" s="533">
        <v>189.44899999999996</v>
      </c>
      <c r="U21" s="533">
        <v>19500.126</v>
      </c>
      <c r="V21" s="533">
        <v>24.642999999999997</v>
      </c>
      <c r="W21" s="533">
        <v>452.56799999999998</v>
      </c>
      <c r="X21" s="533">
        <v>2465.0260000000003</v>
      </c>
      <c r="Y21" s="533">
        <v>8796.8729999999996</v>
      </c>
      <c r="Z21" s="442">
        <f t="shared" si="7"/>
        <v>293513.28999999992</v>
      </c>
      <c r="AA21" s="443">
        <f t="shared" si="29"/>
        <v>356916.772</v>
      </c>
      <c r="AB21" s="533">
        <v>74374.577999999936</v>
      </c>
      <c r="AC21" s="533">
        <v>260325.13499999998</v>
      </c>
      <c r="AD21" s="533">
        <v>215365.96399999998</v>
      </c>
      <c r="AE21" s="533">
        <v>83429.758000000016</v>
      </c>
      <c r="AF21" s="533">
        <v>31.227000000000011</v>
      </c>
      <c r="AG21" s="533">
        <v>4568.6560000000009</v>
      </c>
      <c r="AH21" s="533">
        <v>39.151999999999994</v>
      </c>
      <c r="AI21" s="533">
        <v>268.82</v>
      </c>
      <c r="AJ21" s="533">
        <v>3702.3689999999997</v>
      </c>
      <c r="AK21" s="534">
        <v>8324.4030000000021</v>
      </c>
      <c r="AL21" s="442">
        <f t="shared" si="30"/>
        <v>243837.02600000001</v>
      </c>
      <c r="AM21" s="443">
        <f t="shared" si="31"/>
        <v>337115.51500000001</v>
      </c>
      <c r="AN21" s="444">
        <v>37120.963000000003</v>
      </c>
      <c r="AO21" s="444">
        <v>251467.386</v>
      </c>
      <c r="AP21" s="444">
        <v>204916.71599999999</v>
      </c>
      <c r="AQ21" s="444">
        <v>74157.214000000007</v>
      </c>
      <c r="AR21" s="444">
        <v>31.897000000000002</v>
      </c>
      <c r="AS21" s="444">
        <v>2776.33</v>
      </c>
      <c r="AT21" s="444">
        <v>13.643000000000001</v>
      </c>
      <c r="AU21" s="444">
        <v>210.72300000000001</v>
      </c>
      <c r="AV21" s="444">
        <v>1753.8069999999998</v>
      </c>
      <c r="AW21" s="445">
        <v>8503.862000000001</v>
      </c>
      <c r="AX21" s="442">
        <f t="shared" si="8"/>
        <v>214161.46100000001</v>
      </c>
      <c r="AY21" s="443">
        <f t="shared" si="9"/>
        <v>305850.30599999998</v>
      </c>
      <c r="AZ21" s="444">
        <v>35303.39</v>
      </c>
      <c r="BA21" s="444">
        <v>234967.84299999999</v>
      </c>
      <c r="BB21" s="444">
        <v>176826.40100000001</v>
      </c>
      <c r="BC21" s="444">
        <v>59542.172999999995</v>
      </c>
      <c r="BD21" s="444">
        <v>30.875</v>
      </c>
      <c r="BE21" s="444">
        <v>3048.433</v>
      </c>
      <c r="BF21" s="444">
        <v>7.117</v>
      </c>
      <c r="BG21" s="444">
        <v>551.87599999999998</v>
      </c>
      <c r="BH21" s="444">
        <v>1993.6779999999999</v>
      </c>
      <c r="BI21" s="445">
        <v>7739.9809999999998</v>
      </c>
      <c r="BJ21" s="442">
        <f t="shared" si="34"/>
        <v>234810.09700000001</v>
      </c>
      <c r="BK21" s="443">
        <f t="shared" si="35"/>
        <v>295903.75099999981</v>
      </c>
      <c r="BL21" s="451">
        <v>33907.300000000017</v>
      </c>
      <c r="BM21" s="451">
        <v>229905.03399999978</v>
      </c>
      <c r="BN21" s="451">
        <v>200873.84899999999</v>
      </c>
      <c r="BO21" s="451">
        <v>63171.305999999997</v>
      </c>
      <c r="BP21" s="451">
        <v>27.411000000000001</v>
      </c>
      <c r="BQ21" s="451">
        <v>2717.7840000000001</v>
      </c>
      <c r="BR21" s="451">
        <v>0.81500000000000006</v>
      </c>
      <c r="BS21" s="451">
        <v>17.184000000000001</v>
      </c>
      <c r="BT21" s="451">
        <v>0.72200000000000009</v>
      </c>
      <c r="BU21" s="452">
        <v>92.443000000000012</v>
      </c>
      <c r="BV21" s="442">
        <f t="shared" si="36"/>
        <v>354019.36024700012</v>
      </c>
      <c r="BW21" s="443">
        <f t="shared" si="37"/>
        <v>307055.63800000004</v>
      </c>
      <c r="BX21" s="451">
        <v>38764.552886000107</v>
      </c>
      <c r="BY21" s="451">
        <v>236198.68899999998</v>
      </c>
      <c r="BZ21" s="451">
        <v>315208.70129200001</v>
      </c>
      <c r="CA21" s="451">
        <v>67348.191999999995</v>
      </c>
      <c r="CB21" s="451">
        <v>33.466308000000005</v>
      </c>
      <c r="CC21" s="451">
        <v>3228.0540000000001</v>
      </c>
      <c r="CD21" s="451">
        <v>11.894549999999999</v>
      </c>
      <c r="CE21" s="451">
        <v>159.48699999999999</v>
      </c>
      <c r="CF21" s="451">
        <v>0.74521100000000007</v>
      </c>
      <c r="CG21" s="535">
        <v>121.21599999999999</v>
      </c>
      <c r="CH21" s="449">
        <f t="shared" si="12"/>
        <v>307233</v>
      </c>
      <c r="CI21" s="450">
        <f t="shared" si="13"/>
        <v>302433</v>
      </c>
      <c r="CJ21" s="451">
        <v>32970</v>
      </c>
      <c r="CK21" s="451">
        <v>247424</v>
      </c>
      <c r="CL21" s="451">
        <v>274187</v>
      </c>
      <c r="CM21" s="451">
        <v>51481</v>
      </c>
      <c r="CN21" s="451">
        <v>33</v>
      </c>
      <c r="CO21" s="451">
        <v>2549</v>
      </c>
      <c r="CP21" s="451">
        <v>43</v>
      </c>
      <c r="CQ21" s="452">
        <v>979</v>
      </c>
      <c r="CR21" s="449">
        <f t="shared" si="14"/>
        <v>252381.23927100003</v>
      </c>
      <c r="CS21" s="450">
        <f t="shared" si="15"/>
        <v>246319.527</v>
      </c>
      <c r="CT21" s="443">
        <v>34082.410466999994</v>
      </c>
      <c r="CU21" s="443">
        <v>197763.07</v>
      </c>
      <c r="CV21" s="443">
        <v>217869.05144500002</v>
      </c>
      <c r="CW21" s="443">
        <v>42491.175000000003</v>
      </c>
      <c r="CX21" s="443">
        <v>32.990497000000005</v>
      </c>
      <c r="CY21" s="443">
        <v>2352.261</v>
      </c>
      <c r="CZ21" s="443">
        <v>396.78686199999993</v>
      </c>
      <c r="DA21" s="448">
        <v>3713.0210000000002</v>
      </c>
      <c r="DB21" s="449">
        <f t="shared" si="16"/>
        <v>354185.45910299994</v>
      </c>
      <c r="DC21" s="450">
        <f t="shared" si="17"/>
        <v>238908.60699999996</v>
      </c>
      <c r="DD21" s="443">
        <v>54270.915875999999</v>
      </c>
      <c r="DE21" s="443">
        <v>172142.80699999997</v>
      </c>
      <c r="DF21" s="443">
        <v>299035.73873799993</v>
      </c>
      <c r="DG21" s="443">
        <v>59374.408000000003</v>
      </c>
      <c r="DH21" s="443">
        <v>27.563380999999996</v>
      </c>
      <c r="DI21" s="443">
        <v>1465.854</v>
      </c>
      <c r="DJ21" s="443">
        <v>851.24110799999994</v>
      </c>
      <c r="DK21" s="448">
        <v>5925.5380000000005</v>
      </c>
      <c r="DL21" s="449">
        <f t="shared" si="18"/>
        <v>169081.9993</v>
      </c>
      <c r="DM21" s="450">
        <f t="shared" si="19"/>
        <v>215350.62499999997</v>
      </c>
      <c r="DN21" s="443">
        <v>28110.940140000002</v>
      </c>
      <c r="DO21" s="443">
        <v>161420.46099999998</v>
      </c>
      <c r="DP21" s="443">
        <v>140313.92358999999</v>
      </c>
      <c r="DQ21" s="443">
        <v>47171.981</v>
      </c>
      <c r="DR21" s="443">
        <v>45.781630000000007</v>
      </c>
      <c r="DS21" s="443">
        <v>2739.107</v>
      </c>
      <c r="DT21" s="443">
        <v>611.35393999999997</v>
      </c>
      <c r="DU21" s="448">
        <v>4019.0760000000005</v>
      </c>
      <c r="DV21" s="449">
        <f t="shared" si="20"/>
        <v>128054.042</v>
      </c>
      <c r="DW21" s="450">
        <f t="shared" si="21"/>
        <v>263956.69699999999</v>
      </c>
      <c r="DX21" s="451">
        <v>26326.744000000024</v>
      </c>
      <c r="DY21" s="451">
        <v>188095.98500000002</v>
      </c>
      <c r="DZ21" s="451">
        <v>101607.49599999998</v>
      </c>
      <c r="EA21" s="451">
        <v>51570.303</v>
      </c>
      <c r="EB21" s="451">
        <v>83.693000000000012</v>
      </c>
      <c r="EC21" s="451">
        <v>7407.2830000000004</v>
      </c>
      <c r="ED21" s="450">
        <v>36.109000000000002</v>
      </c>
      <c r="EE21" s="453">
        <v>16883.126</v>
      </c>
      <c r="EF21" s="536">
        <f t="shared" si="22"/>
        <v>3171697.9389209989</v>
      </c>
      <c r="EG21" s="444">
        <f t="shared" si="23"/>
        <v>3743062.7299999995</v>
      </c>
      <c r="EH21" s="440">
        <f t="shared" si="24"/>
        <v>566502.73936900008</v>
      </c>
      <c r="EI21" s="440">
        <f t="shared" si="24"/>
        <v>2785283.8649999998</v>
      </c>
      <c r="EJ21" s="440">
        <f t="shared" si="24"/>
        <v>2589661.8120649992</v>
      </c>
      <c r="EK21" s="440">
        <f t="shared" si="24"/>
        <v>820872.07000000007</v>
      </c>
      <c r="EL21" s="440">
        <f t="shared" si="24"/>
        <v>732.24481600000013</v>
      </c>
      <c r="EM21" s="440">
        <f t="shared" si="24"/>
        <v>59232.805</v>
      </c>
      <c r="EN21" s="440">
        <f t="shared" si="25"/>
        <v>124.61954999999998</v>
      </c>
      <c r="EO21" s="440">
        <f t="shared" si="25"/>
        <v>2408.7069999999999</v>
      </c>
      <c r="EP21" s="440">
        <f t="shared" si="26"/>
        <v>14676.523121000002</v>
      </c>
      <c r="EQ21" s="441">
        <f t="shared" si="26"/>
        <v>75265.282999999996</v>
      </c>
    </row>
    <row r="22" spans="1:147" ht="14.4" customHeight="1" x14ac:dyDescent="0.2">
      <c r="A22" s="528" t="s">
        <v>107</v>
      </c>
      <c r="B22" s="529">
        <f t="shared" si="5"/>
        <v>52817.030000000021</v>
      </c>
      <c r="C22" s="530">
        <f t="shared" si="27"/>
        <v>419211.01600000006</v>
      </c>
      <c r="D22" s="531">
        <v>49477.522000000019</v>
      </c>
      <c r="E22" s="531">
        <v>395345.65300000005</v>
      </c>
      <c r="F22" s="531">
        <v>2926.2999999999997</v>
      </c>
      <c r="G22" s="531">
        <v>20806.211000000003</v>
      </c>
      <c r="H22" s="531">
        <v>15.343</v>
      </c>
      <c r="I22" s="531">
        <v>977.18000000000006</v>
      </c>
      <c r="J22" s="531">
        <v>1.109</v>
      </c>
      <c r="K22" s="531">
        <v>41.918999999999997</v>
      </c>
      <c r="L22" s="531">
        <v>396.75600000000003</v>
      </c>
      <c r="M22" s="532">
        <v>2040.0530000000001</v>
      </c>
      <c r="N22" s="442">
        <f t="shared" si="6"/>
        <v>47007.277999999998</v>
      </c>
      <c r="O22" s="443">
        <f t="shared" si="28"/>
        <v>385750.5610000001</v>
      </c>
      <c r="P22" s="533">
        <v>45179.875999999997</v>
      </c>
      <c r="Q22" s="533">
        <v>369209.53800000006</v>
      </c>
      <c r="R22" s="533">
        <v>1524.4450000000002</v>
      </c>
      <c r="S22" s="533">
        <v>13927.978000000001</v>
      </c>
      <c r="T22" s="533">
        <v>11.935999999999998</v>
      </c>
      <c r="U22" s="533">
        <v>772.19400000000007</v>
      </c>
      <c r="V22" s="533">
        <v>1.117</v>
      </c>
      <c r="W22" s="533">
        <v>26.363</v>
      </c>
      <c r="X22" s="533">
        <v>289.90400000000005</v>
      </c>
      <c r="Y22" s="533">
        <v>1814.4879999999998</v>
      </c>
      <c r="Z22" s="442">
        <f t="shared" si="7"/>
        <v>40257.651000000042</v>
      </c>
      <c r="AA22" s="443">
        <f t="shared" si="29"/>
        <v>270095.57200000022</v>
      </c>
      <c r="AB22" s="533">
        <v>39267.60700000004</v>
      </c>
      <c r="AC22" s="533">
        <v>261813.30400000024</v>
      </c>
      <c r="AD22" s="533">
        <v>796.87899999999991</v>
      </c>
      <c r="AE22" s="533">
        <v>6197.4030000000012</v>
      </c>
      <c r="AF22" s="533">
        <v>9.043000000000001</v>
      </c>
      <c r="AG22" s="533">
        <v>863.74999999999989</v>
      </c>
      <c r="AH22" s="533">
        <v>0.53400000000000003</v>
      </c>
      <c r="AI22" s="533">
        <v>20.240000000000002</v>
      </c>
      <c r="AJ22" s="533">
        <v>183.58799999999999</v>
      </c>
      <c r="AK22" s="534">
        <v>1200.8750000000007</v>
      </c>
      <c r="AL22" s="442">
        <f t="shared" si="30"/>
        <v>32764.008999999998</v>
      </c>
      <c r="AM22" s="443">
        <f t="shared" si="31"/>
        <v>225647.94200000001</v>
      </c>
      <c r="AN22" s="444">
        <v>32424.2</v>
      </c>
      <c r="AO22" s="444">
        <v>221456.91800000001</v>
      </c>
      <c r="AP22" s="444">
        <v>128.27800000000002</v>
      </c>
      <c r="AQ22" s="444">
        <v>239.26499999999999</v>
      </c>
      <c r="AR22" s="444">
        <v>12.304</v>
      </c>
      <c r="AS22" s="444">
        <v>2375.0830000000001</v>
      </c>
      <c r="AT22" s="444">
        <v>11.894</v>
      </c>
      <c r="AU22" s="444">
        <v>167.27</v>
      </c>
      <c r="AV22" s="444">
        <v>187.333</v>
      </c>
      <c r="AW22" s="445">
        <v>1409.4059999999999</v>
      </c>
      <c r="AX22" s="442">
        <f t="shared" si="8"/>
        <v>37211.218999999997</v>
      </c>
      <c r="AY22" s="443">
        <f t="shared" si="9"/>
        <v>166699.22199999998</v>
      </c>
      <c r="AZ22" s="444">
        <v>36304.087</v>
      </c>
      <c r="BA22" s="444">
        <v>162295.44099999999</v>
      </c>
      <c r="BB22" s="444">
        <v>600.79499999999996</v>
      </c>
      <c r="BC22" s="444">
        <v>334.98699999999997</v>
      </c>
      <c r="BD22" s="444">
        <v>30.721999999999998</v>
      </c>
      <c r="BE22" s="444">
        <v>3026.4650000000001</v>
      </c>
      <c r="BF22" s="444">
        <v>0</v>
      </c>
      <c r="BG22" s="444">
        <v>0</v>
      </c>
      <c r="BH22" s="444">
        <v>275.61500000000001</v>
      </c>
      <c r="BI22" s="445">
        <v>1042.329</v>
      </c>
      <c r="BJ22" s="442">
        <f t="shared" si="34"/>
        <v>22480.058000000005</v>
      </c>
      <c r="BK22" s="443">
        <f t="shared" si="35"/>
        <v>95589.511999999973</v>
      </c>
      <c r="BL22" s="451">
        <v>21744.844000000005</v>
      </c>
      <c r="BM22" s="451">
        <v>93733.52999999997</v>
      </c>
      <c r="BN22" s="451">
        <v>717.73599999999999</v>
      </c>
      <c r="BO22" s="451">
        <v>314.67099999999999</v>
      </c>
      <c r="BP22" s="451">
        <v>17.477999999999998</v>
      </c>
      <c r="BQ22" s="451">
        <v>1528.1569999999999</v>
      </c>
      <c r="BR22" s="451"/>
      <c r="BS22" s="451">
        <v>0.91500000000000004</v>
      </c>
      <c r="BT22" s="455"/>
      <c r="BU22" s="452">
        <v>12.239000000000001</v>
      </c>
      <c r="BV22" s="442">
        <f t="shared" si="36"/>
        <v>18664.447334</v>
      </c>
      <c r="BW22" s="443">
        <f t="shared" si="37"/>
        <v>87189.881000000008</v>
      </c>
      <c r="BX22" s="451">
        <v>17867.327164999999</v>
      </c>
      <c r="BY22" s="451">
        <v>84110.481</v>
      </c>
      <c r="BZ22" s="451">
        <v>784.95920000000001</v>
      </c>
      <c r="CA22" s="451">
        <v>1730.6379999999999</v>
      </c>
      <c r="CB22" s="451">
        <v>6.0009689999999996</v>
      </c>
      <c r="CC22" s="451">
        <v>1240.3800000000001</v>
      </c>
      <c r="CD22" s="451">
        <v>6.16</v>
      </c>
      <c r="CE22" s="451">
        <v>105.059</v>
      </c>
      <c r="CF22" s="455"/>
      <c r="CG22" s="535">
        <v>3.323</v>
      </c>
      <c r="CH22" s="449">
        <f t="shared" si="12"/>
        <v>16937</v>
      </c>
      <c r="CI22" s="450">
        <f t="shared" si="13"/>
        <v>82587</v>
      </c>
      <c r="CJ22" s="451">
        <v>16749</v>
      </c>
      <c r="CK22" s="451">
        <v>81951</v>
      </c>
      <c r="CL22" s="451">
        <v>156</v>
      </c>
      <c r="CM22" s="451">
        <v>94</v>
      </c>
      <c r="CN22" s="451">
        <v>2</v>
      </c>
      <c r="CO22" s="451">
        <v>408</v>
      </c>
      <c r="CP22" s="451">
        <v>30</v>
      </c>
      <c r="CQ22" s="452">
        <v>134</v>
      </c>
      <c r="CR22" s="449">
        <f t="shared" si="14"/>
        <v>16876.428003000001</v>
      </c>
      <c r="CS22" s="450">
        <f t="shared" si="15"/>
        <v>82569.744999999981</v>
      </c>
      <c r="CT22" s="443">
        <v>16678.851283</v>
      </c>
      <c r="CU22" s="443">
        <v>81488.322999999989</v>
      </c>
      <c r="CV22" s="443">
        <v>132.30000000000001</v>
      </c>
      <c r="CW22" s="443">
        <v>77.45</v>
      </c>
      <c r="CX22" s="443">
        <v>1.6858700000000002</v>
      </c>
      <c r="CY22" s="443">
        <v>287.16699999999997</v>
      </c>
      <c r="CZ22" s="443">
        <v>63.590850000000003</v>
      </c>
      <c r="DA22" s="448">
        <v>716.80500000000006</v>
      </c>
      <c r="DB22" s="449">
        <f t="shared" si="16"/>
        <v>12543.047339000002</v>
      </c>
      <c r="DC22" s="450">
        <f t="shared" si="17"/>
        <v>71984.551999999996</v>
      </c>
      <c r="DD22" s="443">
        <v>12223.587759000002</v>
      </c>
      <c r="DE22" s="443">
        <v>70371.20199999999</v>
      </c>
      <c r="DF22" s="443">
        <v>172.7</v>
      </c>
      <c r="DG22" s="443">
        <v>115.875</v>
      </c>
      <c r="DH22" s="443">
        <v>3.9462670000000006</v>
      </c>
      <c r="DI22" s="443">
        <v>375.60599999999999</v>
      </c>
      <c r="DJ22" s="443">
        <v>142.81331300000002</v>
      </c>
      <c r="DK22" s="448">
        <v>1121.8689999999999</v>
      </c>
      <c r="DL22" s="449">
        <f t="shared" si="18"/>
        <v>8914.3089199999977</v>
      </c>
      <c r="DM22" s="450">
        <f t="shared" si="19"/>
        <v>49626.012000000002</v>
      </c>
      <c r="DN22" s="443">
        <v>8890.4337499999983</v>
      </c>
      <c r="DO22" s="443">
        <v>49149.161</v>
      </c>
      <c r="DP22" s="443">
        <v>4.9493200000000002</v>
      </c>
      <c r="DQ22" s="443">
        <v>28.762</v>
      </c>
      <c r="DR22" s="443">
        <v>3.8108700000000004</v>
      </c>
      <c r="DS22" s="443">
        <v>291.46100000000001</v>
      </c>
      <c r="DT22" s="443">
        <v>15.114980000000001</v>
      </c>
      <c r="DU22" s="448">
        <v>156.62799999999999</v>
      </c>
      <c r="DV22" s="449">
        <f t="shared" si="20"/>
        <v>9590.8510000000006</v>
      </c>
      <c r="DW22" s="450">
        <f t="shared" si="21"/>
        <v>51419.157000000007</v>
      </c>
      <c r="DX22" s="451">
        <v>9413.0480000000007</v>
      </c>
      <c r="DY22" s="451">
        <v>48831.436000000002</v>
      </c>
      <c r="DZ22" s="451">
        <v>168.50899999999999</v>
      </c>
      <c r="EA22" s="451">
        <v>85.423000000000002</v>
      </c>
      <c r="EB22" s="451">
        <v>9.2940000000000005</v>
      </c>
      <c r="EC22" s="451">
        <v>818.96799999999996</v>
      </c>
      <c r="ED22" s="450"/>
      <c r="EE22" s="453">
        <v>1683.3299999999997</v>
      </c>
      <c r="EF22" s="536">
        <f t="shared" si="22"/>
        <v>316063.32759600005</v>
      </c>
      <c r="EG22" s="444">
        <f t="shared" si="23"/>
        <v>1988370.1720000003</v>
      </c>
      <c r="EH22" s="440">
        <f t="shared" si="24"/>
        <v>306220.38395700004</v>
      </c>
      <c r="EI22" s="440">
        <f t="shared" si="24"/>
        <v>1919755.9870000002</v>
      </c>
      <c r="EJ22" s="440">
        <f t="shared" si="24"/>
        <v>8113.85052</v>
      </c>
      <c r="EK22" s="440">
        <f t="shared" si="24"/>
        <v>43952.663</v>
      </c>
      <c r="EL22" s="440">
        <f t="shared" si="24"/>
        <v>123.56397599999998</v>
      </c>
      <c r="EM22" s="440">
        <f t="shared" si="24"/>
        <v>12964.410999999998</v>
      </c>
      <c r="EN22" s="440">
        <f t="shared" si="25"/>
        <v>20.814</v>
      </c>
      <c r="EO22" s="440">
        <f t="shared" si="25"/>
        <v>361.76600000000002</v>
      </c>
      <c r="EP22" s="440">
        <f t="shared" si="26"/>
        <v>1584.7151430000004</v>
      </c>
      <c r="EQ22" s="441">
        <f t="shared" si="26"/>
        <v>11335.344999999999</v>
      </c>
    </row>
    <row r="23" spans="1:147" ht="14.4" customHeight="1" x14ac:dyDescent="0.2">
      <c r="A23" s="528" t="s">
        <v>108</v>
      </c>
      <c r="B23" s="529">
        <f t="shared" si="5"/>
        <v>56830.724999999999</v>
      </c>
      <c r="C23" s="530">
        <f t="shared" si="27"/>
        <v>125985.63900000004</v>
      </c>
      <c r="D23" s="531">
        <v>12693.369000000001</v>
      </c>
      <c r="E23" s="531">
        <v>67204.684000000023</v>
      </c>
      <c r="F23" s="531">
        <v>44019.334999999999</v>
      </c>
      <c r="G23" s="531">
        <v>57827.745000000003</v>
      </c>
      <c r="H23" s="531">
        <v>1.448</v>
      </c>
      <c r="I23" s="531">
        <v>195.49799999999999</v>
      </c>
      <c r="J23" s="531">
        <v>0.14800000000000002</v>
      </c>
      <c r="K23" s="531">
        <v>2.2370000000000001</v>
      </c>
      <c r="L23" s="531">
        <v>116.42500000000003</v>
      </c>
      <c r="M23" s="532">
        <v>755.47500000000002</v>
      </c>
      <c r="N23" s="442">
        <f t="shared" si="6"/>
        <v>19496.216000000008</v>
      </c>
      <c r="O23" s="443">
        <f t="shared" si="28"/>
        <v>92997.78300000001</v>
      </c>
      <c r="P23" s="533">
        <v>15585.652000000006</v>
      </c>
      <c r="Q23" s="533">
        <v>57916.105999999992</v>
      </c>
      <c r="R23" s="533">
        <v>3663.2210000000005</v>
      </c>
      <c r="S23" s="533">
        <v>34107.181000000004</v>
      </c>
      <c r="T23" s="533">
        <v>2.6480000000000001</v>
      </c>
      <c r="U23" s="533">
        <v>147.964</v>
      </c>
      <c r="V23" s="533">
        <v>0</v>
      </c>
      <c r="W23" s="533">
        <v>0</v>
      </c>
      <c r="X23" s="533">
        <v>244.69500000000002</v>
      </c>
      <c r="Y23" s="533">
        <v>826.53200000000004</v>
      </c>
      <c r="Z23" s="442">
        <f t="shared" si="7"/>
        <v>25859.276999999998</v>
      </c>
      <c r="AA23" s="443">
        <f t="shared" si="29"/>
        <v>63111.383999999998</v>
      </c>
      <c r="AB23" s="533">
        <v>13579.102000000001</v>
      </c>
      <c r="AC23" s="533">
        <v>49281.43499999999</v>
      </c>
      <c r="AD23" s="533">
        <v>12076.565999999999</v>
      </c>
      <c r="AE23" s="533">
        <v>12905.484</v>
      </c>
      <c r="AF23" s="533">
        <v>1.9410000000000003</v>
      </c>
      <c r="AG23" s="533">
        <v>119.88300000000001</v>
      </c>
      <c r="AH23" s="533">
        <v>2.1619999999999999</v>
      </c>
      <c r="AI23" s="533">
        <v>15.661000000000001</v>
      </c>
      <c r="AJ23" s="533">
        <v>199.50599999999991</v>
      </c>
      <c r="AK23" s="534">
        <v>788.92100000000016</v>
      </c>
      <c r="AL23" s="442">
        <f t="shared" si="30"/>
        <v>8571.8860000000004</v>
      </c>
      <c r="AM23" s="443">
        <f t="shared" si="31"/>
        <v>29796.989999999998</v>
      </c>
      <c r="AN23" s="444">
        <v>7358.6239999999998</v>
      </c>
      <c r="AO23" s="444">
        <v>27878.65</v>
      </c>
      <c r="AP23" s="444">
        <v>1090.7090000000001</v>
      </c>
      <c r="AQ23" s="444">
        <v>950.28499999999997</v>
      </c>
      <c r="AR23" s="444">
        <v>2.1259999999999999</v>
      </c>
      <c r="AS23" s="444">
        <v>86.224000000000004</v>
      </c>
      <c r="AT23" s="444">
        <v>12.577</v>
      </c>
      <c r="AU23" s="444">
        <v>27.265000000000001</v>
      </c>
      <c r="AV23" s="444">
        <v>107.85000000000001</v>
      </c>
      <c r="AW23" s="445">
        <v>854.56600000000003</v>
      </c>
      <c r="AX23" s="442">
        <f t="shared" si="8"/>
        <v>7000.5540000000001</v>
      </c>
      <c r="AY23" s="443">
        <f t="shared" si="9"/>
        <v>26192.307999999997</v>
      </c>
      <c r="AZ23" s="444">
        <v>6662.8240000000005</v>
      </c>
      <c r="BA23" s="444">
        <v>25394.266</v>
      </c>
      <c r="BB23" s="444">
        <v>53.079000000000008</v>
      </c>
      <c r="BC23" s="444">
        <v>59.591999999999999</v>
      </c>
      <c r="BD23" s="444">
        <v>1.169</v>
      </c>
      <c r="BE23" s="444">
        <v>65.334000000000003</v>
      </c>
      <c r="BF23" s="444">
        <v>0</v>
      </c>
      <c r="BG23" s="444">
        <v>6.4000000000000001E-2</v>
      </c>
      <c r="BH23" s="444">
        <v>283.48199999999997</v>
      </c>
      <c r="BI23" s="445">
        <v>673.05200000000002</v>
      </c>
      <c r="BJ23" s="442">
        <f t="shared" si="34"/>
        <v>7675.5559999999987</v>
      </c>
      <c r="BK23" s="443">
        <f t="shared" si="35"/>
        <v>25941.07699999999</v>
      </c>
      <c r="BL23" s="451">
        <v>6901.7529999999979</v>
      </c>
      <c r="BM23" s="451">
        <v>25620.730999999992</v>
      </c>
      <c r="BN23" s="451">
        <v>772.93499999999995</v>
      </c>
      <c r="BO23" s="451">
        <v>264.58199999999999</v>
      </c>
      <c r="BP23" s="451">
        <v>0.86799999999999999</v>
      </c>
      <c r="BQ23" s="451">
        <v>54.981999999999999</v>
      </c>
      <c r="BR23" s="451"/>
      <c r="BS23" s="451">
        <v>0.78200000000000003</v>
      </c>
      <c r="BT23" s="455"/>
      <c r="BU23" s="537"/>
      <c r="BV23" s="442">
        <f t="shared" si="36"/>
        <v>9264.714347000001</v>
      </c>
      <c r="BW23" s="443">
        <f t="shared" si="37"/>
        <v>28029.361000000001</v>
      </c>
      <c r="BX23" s="451">
        <v>7773.5085370000006</v>
      </c>
      <c r="BY23" s="451">
        <v>25590.798000000003</v>
      </c>
      <c r="BZ23" s="451">
        <v>1488.3774470000001</v>
      </c>
      <c r="CA23" s="451">
        <v>2259.6620000000003</v>
      </c>
      <c r="CB23" s="451">
        <v>2.7732829999999997</v>
      </c>
      <c r="CC23" s="451">
        <v>177.405</v>
      </c>
      <c r="CD23" s="451">
        <v>5.5079999999999997E-2</v>
      </c>
      <c r="CE23" s="451">
        <v>3.5999999999999997E-2</v>
      </c>
      <c r="CF23" s="455"/>
      <c r="CG23" s="535">
        <v>1.46</v>
      </c>
      <c r="CH23" s="449">
        <f t="shared" si="12"/>
        <v>13767</v>
      </c>
      <c r="CI23" s="450">
        <f t="shared" si="13"/>
        <v>38342</v>
      </c>
      <c r="CJ23" s="451">
        <v>7116</v>
      </c>
      <c r="CK23" s="451">
        <v>26038</v>
      </c>
      <c r="CL23" s="451">
        <v>6650</v>
      </c>
      <c r="CM23" s="451">
        <v>12024</v>
      </c>
      <c r="CN23" s="451">
        <v>1</v>
      </c>
      <c r="CO23" s="451">
        <v>277</v>
      </c>
      <c r="CP23" s="451"/>
      <c r="CQ23" s="452">
        <v>3</v>
      </c>
      <c r="CR23" s="449">
        <f t="shared" si="14"/>
        <v>7940.4782169999999</v>
      </c>
      <c r="CS23" s="450">
        <f t="shared" si="15"/>
        <v>23751.608000000004</v>
      </c>
      <c r="CT23" s="443">
        <v>5125.8964809999998</v>
      </c>
      <c r="CU23" s="443">
        <v>21967.180000000004</v>
      </c>
      <c r="CV23" s="443">
        <v>2542.3224999999998</v>
      </c>
      <c r="CW23" s="443">
        <v>1448.9590000000001</v>
      </c>
      <c r="CX23" s="443">
        <v>3.6004079999999998</v>
      </c>
      <c r="CY23" s="443">
        <v>122.373</v>
      </c>
      <c r="CZ23" s="443">
        <v>268.65882800000003</v>
      </c>
      <c r="DA23" s="448">
        <v>213.096</v>
      </c>
      <c r="DB23" s="449">
        <f t="shared" si="16"/>
        <v>5350.0293419999989</v>
      </c>
      <c r="DC23" s="450">
        <f t="shared" si="17"/>
        <v>21643.433999999997</v>
      </c>
      <c r="DD23" s="443">
        <v>5220.4858249999997</v>
      </c>
      <c r="DE23" s="443">
        <v>21235.924999999999</v>
      </c>
      <c r="DF23" s="443">
        <v>76.972000000000008</v>
      </c>
      <c r="DG23" s="443">
        <v>75.804000000000002</v>
      </c>
      <c r="DH23" s="443">
        <v>2.5234549999999998</v>
      </c>
      <c r="DI23" s="443">
        <v>93.278999999999996</v>
      </c>
      <c r="DJ23" s="443">
        <v>50.048061999999994</v>
      </c>
      <c r="DK23" s="448">
        <v>238.42600000000002</v>
      </c>
      <c r="DL23" s="449">
        <f t="shared" si="18"/>
        <v>4312.8806020000002</v>
      </c>
      <c r="DM23" s="450">
        <f t="shared" si="19"/>
        <v>14612.38</v>
      </c>
      <c r="DN23" s="443">
        <v>4250.1396600000007</v>
      </c>
      <c r="DO23" s="443">
        <v>14430.002</v>
      </c>
      <c r="DP23" s="443">
        <v>59.170999999999999</v>
      </c>
      <c r="DQ23" s="443">
        <v>66.551999999999992</v>
      </c>
      <c r="DR23" s="443">
        <v>2.7160220000000002</v>
      </c>
      <c r="DS23" s="443">
        <v>99.123000000000005</v>
      </c>
      <c r="DT23" s="443">
        <v>0.85392000000000001</v>
      </c>
      <c r="DU23" s="448">
        <v>16.702999999999999</v>
      </c>
      <c r="DV23" s="449">
        <f t="shared" si="20"/>
        <v>9856.5960000000014</v>
      </c>
      <c r="DW23" s="450">
        <f t="shared" si="21"/>
        <v>25840.098000000002</v>
      </c>
      <c r="DX23" s="451">
        <v>7587.2450000000008</v>
      </c>
      <c r="DY23" s="451">
        <v>24254.091</v>
      </c>
      <c r="DZ23" s="451">
        <v>2267.913</v>
      </c>
      <c r="EA23" s="451">
        <v>1162.9849999999999</v>
      </c>
      <c r="EB23" s="451">
        <v>1.4379999999999999</v>
      </c>
      <c r="EC23" s="451">
        <v>101.90799999999999</v>
      </c>
      <c r="ED23" s="450"/>
      <c r="EE23" s="453">
        <v>321.11399999999998</v>
      </c>
      <c r="EF23" s="536">
        <f t="shared" si="22"/>
        <v>175925.91250800001</v>
      </c>
      <c r="EG23" s="444">
        <f t="shared" si="23"/>
        <v>516244.06199999998</v>
      </c>
      <c r="EH23" s="440">
        <f t="shared" si="24"/>
        <v>99854.599503000005</v>
      </c>
      <c r="EI23" s="440">
        <f t="shared" si="24"/>
        <v>386811.86800000002</v>
      </c>
      <c r="EJ23" s="440">
        <f t="shared" si="24"/>
        <v>74760.600946999999</v>
      </c>
      <c r="EK23" s="440">
        <f t="shared" si="24"/>
        <v>123152.83100000001</v>
      </c>
      <c r="EL23" s="440">
        <f t="shared" si="24"/>
        <v>24.251167999999996</v>
      </c>
      <c r="EM23" s="440">
        <f t="shared" si="24"/>
        <v>1540.973</v>
      </c>
      <c r="EN23" s="440">
        <f t="shared" si="25"/>
        <v>14.942080000000001</v>
      </c>
      <c r="EO23" s="440">
        <f t="shared" si="25"/>
        <v>46.045000000000009</v>
      </c>
      <c r="EP23" s="440">
        <f t="shared" si="26"/>
        <v>1271.51881</v>
      </c>
      <c r="EQ23" s="441">
        <f t="shared" si="26"/>
        <v>4692.3450000000003</v>
      </c>
    </row>
    <row r="24" spans="1:147" ht="14.4" customHeight="1" x14ac:dyDescent="0.2">
      <c r="A24" s="528" t="s">
        <v>76</v>
      </c>
      <c r="B24" s="529">
        <f t="shared" si="5"/>
        <v>13090763.943000002</v>
      </c>
      <c r="C24" s="530">
        <f t="shared" si="27"/>
        <v>14811173.123</v>
      </c>
      <c r="D24" s="531">
        <v>10696388.298000002</v>
      </c>
      <c r="E24" s="531">
        <v>12988352.923999999</v>
      </c>
      <c r="F24" s="531">
        <v>1539724.8639999998</v>
      </c>
      <c r="G24" s="531">
        <v>929495.66000000038</v>
      </c>
      <c r="H24" s="531">
        <v>855.91100000000006</v>
      </c>
      <c r="I24" s="531">
        <v>68567.095000000001</v>
      </c>
      <c r="J24" s="531">
        <v>150696.598</v>
      </c>
      <c r="K24" s="531">
        <v>61100.005999999994</v>
      </c>
      <c r="L24" s="531">
        <v>703098.27199999988</v>
      </c>
      <c r="M24" s="532">
        <v>763657.43800000008</v>
      </c>
      <c r="N24" s="442">
        <f t="shared" si="6"/>
        <v>13475272.575999999</v>
      </c>
      <c r="O24" s="443">
        <f t="shared" si="28"/>
        <v>14657387.079</v>
      </c>
      <c r="P24" s="533">
        <v>10673997.068</v>
      </c>
      <c r="Q24" s="533">
        <v>12742866.125</v>
      </c>
      <c r="R24" s="533">
        <v>2017092.189</v>
      </c>
      <c r="S24" s="533">
        <v>967691.05199999968</v>
      </c>
      <c r="T24" s="533">
        <v>889.13700000000006</v>
      </c>
      <c r="U24" s="533">
        <v>58263.933999999994</v>
      </c>
      <c r="V24" s="533">
        <v>207814.9</v>
      </c>
      <c r="W24" s="533">
        <v>76018.015999999989</v>
      </c>
      <c r="X24" s="533">
        <v>575479.28200000001</v>
      </c>
      <c r="Y24" s="533">
        <v>812547.95200000028</v>
      </c>
      <c r="Z24" s="442">
        <f t="shared" si="7"/>
        <v>12241150.263000103</v>
      </c>
      <c r="AA24" s="443">
        <f t="shared" si="29"/>
        <v>13860725.003999973</v>
      </c>
      <c r="AB24" s="533">
        <v>9765090.5420001037</v>
      </c>
      <c r="AC24" s="533">
        <v>12161452.632999973</v>
      </c>
      <c r="AD24" s="533">
        <v>1810453.7839999998</v>
      </c>
      <c r="AE24" s="533">
        <v>786245.9040000001</v>
      </c>
      <c r="AF24" s="533">
        <v>522.12300000000016</v>
      </c>
      <c r="AG24" s="533">
        <v>79063.064999999988</v>
      </c>
      <c r="AH24" s="533">
        <v>131250.49699999997</v>
      </c>
      <c r="AI24" s="533">
        <v>54939.814999999995</v>
      </c>
      <c r="AJ24" s="533">
        <v>533833.31699999957</v>
      </c>
      <c r="AK24" s="534">
        <v>779023.58699999936</v>
      </c>
      <c r="AL24" s="442">
        <f t="shared" si="30"/>
        <v>11862840.196</v>
      </c>
      <c r="AM24" s="443">
        <f t="shared" si="31"/>
        <v>12938292.757999999</v>
      </c>
      <c r="AN24" s="444">
        <v>9414709.4059999995</v>
      </c>
      <c r="AO24" s="444">
        <v>11449696.586999999</v>
      </c>
      <c r="AP24" s="444">
        <v>1784181.9790000001</v>
      </c>
      <c r="AQ24" s="444">
        <v>605933.28399999999</v>
      </c>
      <c r="AR24" s="444">
        <v>491.536</v>
      </c>
      <c r="AS24" s="444">
        <v>108052.39</v>
      </c>
      <c r="AT24" s="444">
        <v>179600.27199999997</v>
      </c>
      <c r="AU24" s="444">
        <v>51519.487000000001</v>
      </c>
      <c r="AV24" s="444">
        <v>483857.00299999997</v>
      </c>
      <c r="AW24" s="445">
        <v>723091.00999999989</v>
      </c>
      <c r="AX24" s="442">
        <f t="shared" si="8"/>
        <v>12006835.712000029</v>
      </c>
      <c r="AY24" s="443">
        <f t="shared" si="9"/>
        <v>12467279.644000012</v>
      </c>
      <c r="AZ24" s="444">
        <v>9851915.5880000293</v>
      </c>
      <c r="BA24" s="444">
        <v>11019775.671000011</v>
      </c>
      <c r="BB24" s="444">
        <v>1389788.9980000001</v>
      </c>
      <c r="BC24" s="444">
        <v>563725.03</v>
      </c>
      <c r="BD24" s="444">
        <v>824.40800000000002</v>
      </c>
      <c r="BE24" s="444">
        <v>83949.739000000118</v>
      </c>
      <c r="BF24" s="444">
        <v>164283.55600000001</v>
      </c>
      <c r="BG24" s="444">
        <v>45679.226000000002</v>
      </c>
      <c r="BH24" s="444">
        <v>600023.16200000001</v>
      </c>
      <c r="BI24" s="445">
        <v>754149.97800000105</v>
      </c>
      <c r="BJ24" s="442">
        <f t="shared" si="34"/>
        <v>10777056.665000001</v>
      </c>
      <c r="BK24" s="443">
        <f t="shared" si="35"/>
        <v>10553386.868000016</v>
      </c>
      <c r="BL24" s="451">
        <v>9516378.909</v>
      </c>
      <c r="BM24" s="451">
        <v>9768773.9260000177</v>
      </c>
      <c r="BN24" s="451">
        <v>1126837.9299999995</v>
      </c>
      <c r="BO24" s="451">
        <v>662079.22399999993</v>
      </c>
      <c r="BP24" s="451">
        <v>685.21799999999985</v>
      </c>
      <c r="BQ24" s="451">
        <v>86880.068999999959</v>
      </c>
      <c r="BR24" s="451">
        <v>124575.87700000002</v>
      </c>
      <c r="BS24" s="451">
        <v>28604.916000000001</v>
      </c>
      <c r="BT24" s="451">
        <v>8578.7309999999979</v>
      </c>
      <c r="BU24" s="452">
        <v>7048.7329999999993</v>
      </c>
      <c r="BV24" s="442">
        <f t="shared" si="36"/>
        <v>11212699.83009002</v>
      </c>
      <c r="BW24" s="443">
        <f t="shared" si="37"/>
        <v>10476688.259000018</v>
      </c>
      <c r="BX24" s="451">
        <v>9401173.3476650193</v>
      </c>
      <c r="BY24" s="451">
        <v>9340714.1790000182</v>
      </c>
      <c r="BZ24" s="451">
        <v>1701576.749208</v>
      </c>
      <c r="CA24" s="451">
        <v>1047101.464</v>
      </c>
      <c r="CB24" s="451">
        <v>733.53301199999999</v>
      </c>
      <c r="CC24" s="451">
        <v>58058.811000000002</v>
      </c>
      <c r="CD24" s="451">
        <v>108807.26839999999</v>
      </c>
      <c r="CE24" s="451">
        <v>26338.991999999998</v>
      </c>
      <c r="CF24" s="451">
        <v>408.931805</v>
      </c>
      <c r="CG24" s="535">
        <v>4474.8130000000001</v>
      </c>
      <c r="CH24" s="449">
        <f t="shared" si="12"/>
        <v>9196834</v>
      </c>
      <c r="CI24" s="450">
        <f t="shared" si="13"/>
        <v>9542152</v>
      </c>
      <c r="CJ24" s="451">
        <v>8144699</v>
      </c>
      <c r="CK24" s="451">
        <v>8775446</v>
      </c>
      <c r="CL24" s="451">
        <v>976472</v>
      </c>
      <c r="CM24" s="451">
        <v>638237</v>
      </c>
      <c r="CN24" s="451">
        <v>927</v>
      </c>
      <c r="CO24" s="451">
        <v>83613</v>
      </c>
      <c r="CP24" s="451">
        <v>74736</v>
      </c>
      <c r="CQ24" s="452">
        <v>44856</v>
      </c>
      <c r="CR24" s="449">
        <f t="shared" si="14"/>
        <v>9157294.8904760107</v>
      </c>
      <c r="CS24" s="450">
        <f t="shared" si="15"/>
        <v>9420959.5470000021</v>
      </c>
      <c r="CT24" s="443">
        <v>8017445.9634710103</v>
      </c>
      <c r="CU24" s="443">
        <v>8511010.0870000012</v>
      </c>
      <c r="CV24" s="443">
        <v>893277.69740400009</v>
      </c>
      <c r="CW24" s="443">
        <v>623932.86500000011</v>
      </c>
      <c r="CX24" s="443">
        <v>862.64650099999994</v>
      </c>
      <c r="CY24" s="443">
        <v>101692.216</v>
      </c>
      <c r="CZ24" s="443">
        <v>245708.58309999993</v>
      </c>
      <c r="DA24" s="448">
        <v>184324.37899999999</v>
      </c>
      <c r="DB24" s="449">
        <f t="shared" si="16"/>
        <v>9318405.4113280084</v>
      </c>
      <c r="DC24" s="450">
        <f t="shared" si="17"/>
        <v>8691022.6270000022</v>
      </c>
      <c r="DD24" s="443">
        <v>8115439.334809009</v>
      </c>
      <c r="DE24" s="443">
        <v>7931690.5269999998</v>
      </c>
      <c r="DF24" s="443">
        <v>820165.75504399999</v>
      </c>
      <c r="DG24" s="443">
        <v>469840.89800000004</v>
      </c>
      <c r="DH24" s="443">
        <v>271.935428</v>
      </c>
      <c r="DI24" s="443">
        <v>81151.869000000006</v>
      </c>
      <c r="DJ24" s="443">
        <v>382528.38604699983</v>
      </c>
      <c r="DK24" s="448">
        <v>208339.33300000004</v>
      </c>
      <c r="DL24" s="449">
        <f t="shared" si="18"/>
        <v>8757374.3321379907</v>
      </c>
      <c r="DM24" s="450">
        <f t="shared" si="19"/>
        <v>7583617.8320000088</v>
      </c>
      <c r="DN24" s="443">
        <v>7735325.5567019898</v>
      </c>
      <c r="DO24" s="443">
        <v>7064148.6420000093</v>
      </c>
      <c r="DP24" s="443">
        <v>740328.30739999993</v>
      </c>
      <c r="DQ24" s="443">
        <v>309687.58899999992</v>
      </c>
      <c r="DR24" s="443">
        <v>1581.98822</v>
      </c>
      <c r="DS24" s="443">
        <v>21072.974999999999</v>
      </c>
      <c r="DT24" s="443">
        <v>280138.47981599998</v>
      </c>
      <c r="DU24" s="448">
        <v>188708.62599999999</v>
      </c>
      <c r="DV24" s="449">
        <f t="shared" si="20"/>
        <v>11670858.954999998</v>
      </c>
      <c r="DW24" s="450">
        <f t="shared" si="21"/>
        <v>9697262.4049999993</v>
      </c>
      <c r="DX24" s="451">
        <v>9487010.4589999989</v>
      </c>
      <c r="DY24" s="451">
        <v>8490333.061999999</v>
      </c>
      <c r="DZ24" s="451">
        <v>1579463.9889999998</v>
      </c>
      <c r="EA24" s="451">
        <v>570136.15699999989</v>
      </c>
      <c r="EB24" s="451">
        <v>195.50899999999999</v>
      </c>
      <c r="EC24" s="451">
        <v>11699.568999999998</v>
      </c>
      <c r="ED24" s="450">
        <v>604188.99800000002</v>
      </c>
      <c r="EE24" s="453">
        <v>625093.61699999997</v>
      </c>
      <c r="EF24" s="536">
        <f t="shared" si="22"/>
        <v>132767386.77403216</v>
      </c>
      <c r="EG24" s="444">
        <f t="shared" si="23"/>
        <v>134699947.146</v>
      </c>
      <c r="EH24" s="440">
        <f t="shared" si="24"/>
        <v>110819573.47264716</v>
      </c>
      <c r="EI24" s="440">
        <f t="shared" si="24"/>
        <v>120244260.36300001</v>
      </c>
      <c r="EJ24" s="440">
        <f t="shared" si="24"/>
        <v>16379364.242055999</v>
      </c>
      <c r="EK24" s="440">
        <f t="shared" si="24"/>
        <v>8174106.1269999994</v>
      </c>
      <c r="EL24" s="440">
        <f t="shared" si="24"/>
        <v>8840.9451609999996</v>
      </c>
      <c r="EM24" s="440">
        <f t="shared" si="24"/>
        <v>842064.73200000008</v>
      </c>
      <c r="EN24" s="440">
        <f t="shared" si="25"/>
        <v>1067028.9684000001</v>
      </c>
      <c r="EO24" s="440">
        <f t="shared" si="25"/>
        <v>344200.45799999998</v>
      </c>
      <c r="EP24" s="440">
        <f t="shared" si="26"/>
        <v>4492579.1457679998</v>
      </c>
      <c r="EQ24" s="441">
        <f t="shared" si="26"/>
        <v>5095315.4660000009</v>
      </c>
    </row>
    <row r="25" spans="1:147" ht="14.4" customHeight="1" x14ac:dyDescent="0.2">
      <c r="A25" s="528" t="s">
        <v>109</v>
      </c>
      <c r="B25" s="529">
        <f t="shared" si="5"/>
        <v>37321.195000000014</v>
      </c>
      <c r="C25" s="530">
        <f t="shared" si="27"/>
        <v>31169.573000000004</v>
      </c>
      <c r="D25" s="531">
        <v>31952.499000000007</v>
      </c>
      <c r="E25" s="531">
        <v>25697.426000000003</v>
      </c>
      <c r="F25" s="531">
        <v>4980.5490000000009</v>
      </c>
      <c r="G25" s="531">
        <v>4255.2529999999997</v>
      </c>
      <c r="H25" s="531">
        <v>4.2349999999999994</v>
      </c>
      <c r="I25" s="531">
        <v>284.613</v>
      </c>
      <c r="J25" s="531">
        <v>1.0690000000000002</v>
      </c>
      <c r="K25" s="531">
        <v>25.100999999999999</v>
      </c>
      <c r="L25" s="531">
        <v>382.84300000000007</v>
      </c>
      <c r="M25" s="532">
        <v>907.17999999999984</v>
      </c>
      <c r="N25" s="442">
        <f t="shared" si="6"/>
        <v>27627.42200000001</v>
      </c>
      <c r="O25" s="443">
        <f t="shared" si="28"/>
        <v>30435.357000000004</v>
      </c>
      <c r="P25" s="533">
        <v>22781.674000000014</v>
      </c>
      <c r="Q25" s="533">
        <v>25372.623000000003</v>
      </c>
      <c r="R25" s="533">
        <v>4612.4219999999996</v>
      </c>
      <c r="S25" s="533">
        <v>3854.6570000000002</v>
      </c>
      <c r="T25" s="533">
        <v>3.51</v>
      </c>
      <c r="U25" s="533">
        <v>375.33000000000004</v>
      </c>
      <c r="V25" s="533">
        <v>2.0349999999999997</v>
      </c>
      <c r="W25" s="533">
        <v>3.4039999999999999</v>
      </c>
      <c r="X25" s="533">
        <v>227.78100000000006</v>
      </c>
      <c r="Y25" s="533">
        <v>829.34300000000019</v>
      </c>
      <c r="Z25" s="442">
        <f t="shared" si="7"/>
        <v>16868.096000000005</v>
      </c>
      <c r="AA25" s="443">
        <f t="shared" si="29"/>
        <v>28891.022000000004</v>
      </c>
      <c r="AB25" s="533">
        <v>12052.945000000009</v>
      </c>
      <c r="AC25" s="533">
        <v>24223.790000000008</v>
      </c>
      <c r="AD25" s="533">
        <v>4520.0360000000001</v>
      </c>
      <c r="AE25" s="533">
        <v>3668.4059999999999</v>
      </c>
      <c r="AF25" s="533">
        <v>11.215</v>
      </c>
      <c r="AG25" s="533">
        <v>516.33100000000002</v>
      </c>
      <c r="AH25" s="533">
        <v>25.14</v>
      </c>
      <c r="AI25" s="533">
        <v>21.512</v>
      </c>
      <c r="AJ25" s="533">
        <v>258.76000000000005</v>
      </c>
      <c r="AK25" s="534">
        <v>460.983</v>
      </c>
      <c r="AL25" s="442">
        <f t="shared" si="30"/>
        <v>12877.559000000001</v>
      </c>
      <c r="AM25" s="443">
        <f t="shared" si="31"/>
        <v>22952.909000000003</v>
      </c>
      <c r="AN25" s="444">
        <v>6378.1149999999998</v>
      </c>
      <c r="AO25" s="444">
        <v>17776.397000000001</v>
      </c>
      <c r="AP25" s="444">
        <v>6142.1640000000007</v>
      </c>
      <c r="AQ25" s="444">
        <v>3801.415</v>
      </c>
      <c r="AR25" s="454">
        <v>5.67</v>
      </c>
      <c r="AS25" s="444">
        <v>421.86500000000001</v>
      </c>
      <c r="AT25" s="444">
        <v>45.553000000000004</v>
      </c>
      <c r="AU25" s="444">
        <v>134.911</v>
      </c>
      <c r="AV25" s="444">
        <v>306.05700000000002</v>
      </c>
      <c r="AW25" s="445">
        <v>818.32100000000003</v>
      </c>
      <c r="AX25" s="442">
        <f t="shared" si="8"/>
        <v>13050.651000000002</v>
      </c>
      <c r="AY25" s="443">
        <f t="shared" si="9"/>
        <v>20931.159</v>
      </c>
      <c r="AZ25" s="444">
        <v>6592.5259999999998</v>
      </c>
      <c r="BA25" s="444">
        <v>15751.574999999999</v>
      </c>
      <c r="BB25" s="444">
        <v>6265.7470000000003</v>
      </c>
      <c r="BC25" s="444">
        <v>4196.9560000000001</v>
      </c>
      <c r="BD25" s="454">
        <v>6.0540000000000003</v>
      </c>
      <c r="BE25" s="444">
        <v>322.05600000000004</v>
      </c>
      <c r="BF25" s="444">
        <v>24.195999999999998</v>
      </c>
      <c r="BG25" s="444">
        <v>22.878999999999998</v>
      </c>
      <c r="BH25" s="444">
        <v>162.12799999999999</v>
      </c>
      <c r="BI25" s="445">
        <v>637.69299999999998</v>
      </c>
      <c r="BJ25" s="442">
        <f t="shared" si="34"/>
        <v>13284.840000000002</v>
      </c>
      <c r="BK25" s="443">
        <f t="shared" si="35"/>
        <v>27883.045000000002</v>
      </c>
      <c r="BL25" s="451">
        <v>6704.9070000000029</v>
      </c>
      <c r="BM25" s="451">
        <v>21952.001000000004</v>
      </c>
      <c r="BN25" s="451">
        <v>6574.6929999999993</v>
      </c>
      <c r="BO25" s="451">
        <v>5721.1260000000002</v>
      </c>
      <c r="BP25" s="451">
        <v>4.6809999999999992</v>
      </c>
      <c r="BQ25" s="451">
        <v>190.447</v>
      </c>
      <c r="BR25" s="451">
        <v>0.55899999999999994</v>
      </c>
      <c r="BS25" s="451">
        <v>6.6339999999999995</v>
      </c>
      <c r="BT25" s="455"/>
      <c r="BU25" s="452">
        <v>12.837000000000002</v>
      </c>
      <c r="BV25" s="442">
        <f t="shared" si="36"/>
        <v>19685.546258000002</v>
      </c>
      <c r="BW25" s="443">
        <f t="shared" si="37"/>
        <v>28750.800999999999</v>
      </c>
      <c r="BX25" s="451">
        <v>12192.86672</v>
      </c>
      <c r="BY25" s="451">
        <v>18376.057000000001</v>
      </c>
      <c r="BZ25" s="451">
        <v>7443.9949610000003</v>
      </c>
      <c r="CA25" s="451">
        <v>9335.232</v>
      </c>
      <c r="CB25" s="451">
        <v>24.344576999999997</v>
      </c>
      <c r="CC25" s="451">
        <v>833.62200000000007</v>
      </c>
      <c r="CD25" s="451">
        <v>24.34</v>
      </c>
      <c r="CE25" s="451">
        <v>199.95099999999999</v>
      </c>
      <c r="CF25" s="455"/>
      <c r="CG25" s="535">
        <v>5.9390000000000001</v>
      </c>
      <c r="CH25" s="449">
        <f t="shared" si="12"/>
        <v>11981</v>
      </c>
      <c r="CI25" s="450">
        <f t="shared" si="13"/>
        <v>22309</v>
      </c>
      <c r="CJ25" s="451">
        <v>3077</v>
      </c>
      <c r="CK25" s="451">
        <v>13055</v>
      </c>
      <c r="CL25" s="451">
        <v>8870</v>
      </c>
      <c r="CM25" s="451">
        <v>8122</v>
      </c>
      <c r="CN25" s="451">
        <v>30</v>
      </c>
      <c r="CO25" s="451">
        <v>1094</v>
      </c>
      <c r="CP25" s="451">
        <v>4</v>
      </c>
      <c r="CQ25" s="452">
        <v>38</v>
      </c>
      <c r="CR25" s="449">
        <f t="shared" si="14"/>
        <v>8081.1725259999994</v>
      </c>
      <c r="CS25" s="450">
        <f t="shared" si="15"/>
        <v>13899.46</v>
      </c>
      <c r="CT25" s="443">
        <v>4191.0884339999993</v>
      </c>
      <c r="CU25" s="443">
        <v>9662.3130000000001</v>
      </c>
      <c r="CV25" s="443">
        <v>3793.7008759999999</v>
      </c>
      <c r="CW25" s="443">
        <v>2824.346</v>
      </c>
      <c r="CX25" s="443">
        <v>34.461253999999997</v>
      </c>
      <c r="CY25" s="443">
        <v>1156.259</v>
      </c>
      <c r="CZ25" s="443">
        <v>61.921962000000001</v>
      </c>
      <c r="DA25" s="448">
        <v>256.54199999999997</v>
      </c>
      <c r="DB25" s="449">
        <f t="shared" si="16"/>
        <v>8856.9544430000005</v>
      </c>
      <c r="DC25" s="450">
        <f t="shared" si="17"/>
        <v>14404.922</v>
      </c>
      <c r="DD25" s="443">
        <v>3025.9124969999998</v>
      </c>
      <c r="DE25" s="443">
        <v>10513.205</v>
      </c>
      <c r="DF25" s="443">
        <v>5807.7511480000003</v>
      </c>
      <c r="DG25" s="443">
        <v>3312</v>
      </c>
      <c r="DH25" s="443">
        <v>15.309047999999999</v>
      </c>
      <c r="DI25" s="443">
        <v>498.92200000000003</v>
      </c>
      <c r="DJ25" s="443">
        <v>7.9817499999999999</v>
      </c>
      <c r="DK25" s="448">
        <v>80.795000000000002</v>
      </c>
      <c r="DL25" s="449">
        <f t="shared" si="18"/>
        <v>7961.10959</v>
      </c>
      <c r="DM25" s="450">
        <f t="shared" si="19"/>
        <v>9701.4770000000008</v>
      </c>
      <c r="DN25" s="443">
        <v>2322.1860799999999</v>
      </c>
      <c r="DO25" s="443">
        <v>6603.7810000000009</v>
      </c>
      <c r="DP25" s="443">
        <v>5622.6031599999997</v>
      </c>
      <c r="DQ25" s="443">
        <v>2842.3679999999999</v>
      </c>
      <c r="DR25" s="443">
        <v>1.9012800000000001</v>
      </c>
      <c r="DS25" s="443">
        <v>89.492999999999995</v>
      </c>
      <c r="DT25" s="443">
        <v>14.41907</v>
      </c>
      <c r="DU25" s="448">
        <v>165.83500000000001</v>
      </c>
      <c r="DV25" s="449">
        <f t="shared" si="20"/>
        <v>8864.5740000000005</v>
      </c>
      <c r="DW25" s="450">
        <f t="shared" si="21"/>
        <v>15866.951000000001</v>
      </c>
      <c r="DX25" s="451">
        <v>4266.6549999999997</v>
      </c>
      <c r="DY25" s="451">
        <v>9872.3220000000001</v>
      </c>
      <c r="DZ25" s="451">
        <v>4593.1410000000005</v>
      </c>
      <c r="EA25" s="451">
        <v>5192.5640000000003</v>
      </c>
      <c r="EB25" s="451">
        <v>2.1430000000000002</v>
      </c>
      <c r="EC25" s="451">
        <v>288.22200000000004</v>
      </c>
      <c r="ED25" s="450">
        <v>2.6349999999999998</v>
      </c>
      <c r="EE25" s="453">
        <v>513.84299999999996</v>
      </c>
      <c r="EF25" s="536">
        <f t="shared" si="22"/>
        <v>186460.11981700003</v>
      </c>
      <c r="EG25" s="444">
        <f t="shared" si="23"/>
        <v>267195.67600000004</v>
      </c>
      <c r="EH25" s="440">
        <f t="shared" si="24"/>
        <v>115538.37473100003</v>
      </c>
      <c r="EI25" s="440">
        <f t="shared" si="24"/>
        <v>198856.49000000002</v>
      </c>
      <c r="EJ25" s="440">
        <f t="shared" si="24"/>
        <v>69226.802145000009</v>
      </c>
      <c r="EK25" s="440">
        <f t="shared" si="24"/>
        <v>57126.322999999997</v>
      </c>
      <c r="EL25" s="440">
        <f t="shared" si="24"/>
        <v>143.524159</v>
      </c>
      <c r="EM25" s="440">
        <f t="shared" si="24"/>
        <v>6071.1600000000008</v>
      </c>
      <c r="EN25" s="440">
        <f t="shared" si="25"/>
        <v>122.892</v>
      </c>
      <c r="EO25" s="440">
        <f t="shared" si="25"/>
        <v>414.392</v>
      </c>
      <c r="EP25" s="440">
        <f t="shared" si="26"/>
        <v>1428.5267820000001</v>
      </c>
      <c r="EQ25" s="441">
        <f t="shared" si="26"/>
        <v>4727.3109999999997</v>
      </c>
    </row>
    <row r="26" spans="1:147" ht="14.4" customHeight="1" x14ac:dyDescent="0.2">
      <c r="A26" s="528" t="s">
        <v>110</v>
      </c>
      <c r="B26" s="529">
        <f t="shared" si="5"/>
        <v>270999.49199999997</v>
      </c>
      <c r="C26" s="530">
        <f t="shared" si="27"/>
        <v>338211.58199999994</v>
      </c>
      <c r="D26" s="531">
        <v>62477.990000000005</v>
      </c>
      <c r="E26" s="531">
        <v>108468.329</v>
      </c>
      <c r="F26" s="531">
        <v>200017.06299999997</v>
      </c>
      <c r="G26" s="531">
        <v>195248.17499999999</v>
      </c>
      <c r="H26" s="531">
        <v>19.022000000000006</v>
      </c>
      <c r="I26" s="531">
        <v>874.79600000000005</v>
      </c>
      <c r="J26" s="531">
        <v>2.3090000000000002</v>
      </c>
      <c r="K26" s="531">
        <v>182.27100000000002</v>
      </c>
      <c r="L26" s="531">
        <v>8483.1080000000002</v>
      </c>
      <c r="M26" s="532">
        <v>33438.010999999999</v>
      </c>
      <c r="N26" s="442">
        <f t="shared" si="6"/>
        <v>227736.88799999992</v>
      </c>
      <c r="O26" s="443">
        <f t="shared" si="28"/>
        <v>304649.04499999998</v>
      </c>
      <c r="P26" s="533">
        <v>43667.848999999995</v>
      </c>
      <c r="Q26" s="533">
        <v>93570.398000000016</v>
      </c>
      <c r="R26" s="533">
        <v>173500.68899999995</v>
      </c>
      <c r="S26" s="533">
        <v>175557.44599999997</v>
      </c>
      <c r="T26" s="533">
        <v>17.965</v>
      </c>
      <c r="U26" s="533">
        <v>2076.1480000000001</v>
      </c>
      <c r="V26" s="533">
        <v>2030.971</v>
      </c>
      <c r="W26" s="533">
        <v>537.9620000000001</v>
      </c>
      <c r="X26" s="533">
        <v>8519.4140000000007</v>
      </c>
      <c r="Y26" s="533">
        <v>32907.091</v>
      </c>
      <c r="Z26" s="442">
        <f t="shared" si="7"/>
        <v>176774.27200000003</v>
      </c>
      <c r="AA26" s="443">
        <f t="shared" si="29"/>
        <v>231659.29899999997</v>
      </c>
      <c r="AB26" s="533">
        <v>26747.522000000008</v>
      </c>
      <c r="AC26" s="533">
        <v>87967.22500000002</v>
      </c>
      <c r="AD26" s="533">
        <v>149094.57300000003</v>
      </c>
      <c r="AE26" s="533">
        <v>138937.98299999998</v>
      </c>
      <c r="AF26" s="533">
        <v>18.512999999999998</v>
      </c>
      <c r="AG26" s="533">
        <v>1798.867</v>
      </c>
      <c r="AH26" s="533">
        <v>475.40000000000003</v>
      </c>
      <c r="AI26" s="533">
        <v>520.60399999999993</v>
      </c>
      <c r="AJ26" s="533">
        <v>438.26400000000018</v>
      </c>
      <c r="AK26" s="534">
        <v>2434.6200000000003</v>
      </c>
      <c r="AL26" s="442">
        <f t="shared" si="30"/>
        <v>219462.837</v>
      </c>
      <c r="AM26" s="443">
        <f t="shared" si="31"/>
        <v>227672.69899999999</v>
      </c>
      <c r="AN26" s="444">
        <v>30208.895</v>
      </c>
      <c r="AO26" s="444">
        <v>78144.032000000007</v>
      </c>
      <c r="AP26" s="444">
        <v>186917.913</v>
      </c>
      <c r="AQ26" s="444">
        <v>141102.39799999999</v>
      </c>
      <c r="AR26" s="444">
        <v>25.945</v>
      </c>
      <c r="AS26" s="444">
        <v>2082.8989999999999</v>
      </c>
      <c r="AT26" s="444">
        <v>11.103999999999999</v>
      </c>
      <c r="AU26" s="444">
        <v>125.67700000000001</v>
      </c>
      <c r="AV26" s="444">
        <v>2298.9799999999996</v>
      </c>
      <c r="AW26" s="445">
        <v>6217.6930000000002</v>
      </c>
      <c r="AX26" s="442">
        <f t="shared" si="8"/>
        <v>199028.43899999998</v>
      </c>
      <c r="AY26" s="443">
        <f t="shared" si="9"/>
        <v>221660.33700000003</v>
      </c>
      <c r="AZ26" s="444">
        <v>31274.148000000008</v>
      </c>
      <c r="BA26" s="444">
        <v>72251.572</v>
      </c>
      <c r="BB26" s="444">
        <v>166742.981</v>
      </c>
      <c r="BC26" s="444">
        <v>145493.06299999999</v>
      </c>
      <c r="BD26" s="444">
        <v>14.683</v>
      </c>
      <c r="BE26" s="444">
        <v>1628.6320000000001</v>
      </c>
      <c r="BF26" s="444">
        <v>0.71799999999999997</v>
      </c>
      <c r="BG26" s="444">
        <v>9.1620000000000008</v>
      </c>
      <c r="BH26" s="444">
        <v>995.90899999999897</v>
      </c>
      <c r="BI26" s="445">
        <v>2277.9079999999999</v>
      </c>
      <c r="BJ26" s="442">
        <f t="shared" si="34"/>
        <v>183421.09599999999</v>
      </c>
      <c r="BK26" s="443">
        <f t="shared" si="35"/>
        <v>238626.52999999997</v>
      </c>
      <c r="BL26" s="451">
        <v>30011.36500000002</v>
      </c>
      <c r="BM26" s="451">
        <v>88445.973999999958</v>
      </c>
      <c r="BN26" s="451">
        <v>153396.01899999997</v>
      </c>
      <c r="BO26" s="451">
        <v>148914.89800000002</v>
      </c>
      <c r="BP26" s="451">
        <v>7.1619999999999955</v>
      </c>
      <c r="BQ26" s="451">
        <v>1092.6090000000002</v>
      </c>
      <c r="BR26" s="451">
        <v>5.0489999999999995</v>
      </c>
      <c r="BS26" s="451">
        <v>136.79399999999998</v>
      </c>
      <c r="BT26" s="451">
        <v>1.5009999999999999</v>
      </c>
      <c r="BU26" s="452">
        <v>36.254999999999995</v>
      </c>
      <c r="BV26" s="442">
        <f t="shared" si="36"/>
        <v>162031.09833400004</v>
      </c>
      <c r="BW26" s="443">
        <f t="shared" si="37"/>
        <v>215422.21199999994</v>
      </c>
      <c r="BX26" s="451">
        <v>18579.200841000009</v>
      </c>
      <c r="BY26" s="451">
        <v>74020.154999999984</v>
      </c>
      <c r="BZ26" s="451">
        <v>143433.58136000001</v>
      </c>
      <c r="CA26" s="451">
        <v>139993.17699999997</v>
      </c>
      <c r="CB26" s="451">
        <v>9.3998229999999996</v>
      </c>
      <c r="CC26" s="451">
        <v>1319.5030000000002</v>
      </c>
      <c r="CD26" s="451">
        <v>7.0323899999999995</v>
      </c>
      <c r="CE26" s="451">
        <v>40.192999999999998</v>
      </c>
      <c r="CF26" s="451">
        <v>1.88392</v>
      </c>
      <c r="CG26" s="535">
        <v>49.184000000000005</v>
      </c>
      <c r="CH26" s="449">
        <f t="shared" si="12"/>
        <v>156179</v>
      </c>
      <c r="CI26" s="450">
        <f t="shared" si="13"/>
        <v>223457</v>
      </c>
      <c r="CJ26" s="451">
        <v>22412</v>
      </c>
      <c r="CK26" s="451">
        <v>79985</v>
      </c>
      <c r="CL26" s="451">
        <v>133658</v>
      </c>
      <c r="CM26" s="451">
        <v>139732</v>
      </c>
      <c r="CN26" s="451">
        <v>74</v>
      </c>
      <c r="CO26" s="451">
        <v>3327</v>
      </c>
      <c r="CP26" s="451">
        <v>35</v>
      </c>
      <c r="CQ26" s="452">
        <v>413</v>
      </c>
      <c r="CR26" s="449">
        <f t="shared" si="14"/>
        <v>154287.79465400003</v>
      </c>
      <c r="CS26" s="450">
        <f t="shared" si="15"/>
        <v>238379.58199999999</v>
      </c>
      <c r="CT26" s="443">
        <v>15997.032803000007</v>
      </c>
      <c r="CU26" s="443">
        <v>79374.600999999995</v>
      </c>
      <c r="CV26" s="443">
        <v>137708.89771300001</v>
      </c>
      <c r="CW26" s="443">
        <v>153911.804</v>
      </c>
      <c r="CX26" s="443">
        <v>42.791767999999998</v>
      </c>
      <c r="CY26" s="443">
        <v>2207.116</v>
      </c>
      <c r="CZ26" s="443">
        <v>539.07236999999998</v>
      </c>
      <c r="DA26" s="448">
        <v>2886.0609999999997</v>
      </c>
      <c r="DB26" s="449">
        <f t="shared" si="16"/>
        <v>150053.35249500003</v>
      </c>
      <c r="DC26" s="450">
        <f t="shared" si="17"/>
        <v>233578.18799999997</v>
      </c>
      <c r="DD26" s="443">
        <v>12666.234017000008</v>
      </c>
      <c r="DE26" s="443">
        <v>72491.893999999986</v>
      </c>
      <c r="DF26" s="443">
        <v>137032.85620400001</v>
      </c>
      <c r="DG26" s="443">
        <v>157443.848</v>
      </c>
      <c r="DH26" s="443">
        <v>55.337087999999994</v>
      </c>
      <c r="DI26" s="443">
        <v>2265.7170000000001</v>
      </c>
      <c r="DJ26" s="443">
        <v>298.925186</v>
      </c>
      <c r="DK26" s="448">
        <v>1376.729</v>
      </c>
      <c r="DL26" s="449">
        <f t="shared" si="18"/>
        <v>85558.099322999988</v>
      </c>
      <c r="DM26" s="450">
        <f t="shared" si="19"/>
        <v>125146.69099999999</v>
      </c>
      <c r="DN26" s="443">
        <v>11283.388130000001</v>
      </c>
      <c r="DO26" s="443">
        <v>53924.484000000004</v>
      </c>
      <c r="DP26" s="443">
        <v>74000.623909999995</v>
      </c>
      <c r="DQ26" s="443">
        <v>67702.269</v>
      </c>
      <c r="DR26" s="443">
        <v>37.281660000000002</v>
      </c>
      <c r="DS26" s="443">
        <v>1648.837</v>
      </c>
      <c r="DT26" s="443">
        <v>236.805623</v>
      </c>
      <c r="DU26" s="448">
        <v>1871.1010000000001</v>
      </c>
      <c r="DV26" s="449">
        <f t="shared" si="20"/>
        <v>179980.61</v>
      </c>
      <c r="DW26" s="450">
        <f t="shared" si="21"/>
        <v>240877.76</v>
      </c>
      <c r="DX26" s="451">
        <v>13474.017</v>
      </c>
      <c r="DY26" s="451">
        <v>71214.412000000011</v>
      </c>
      <c r="DZ26" s="451">
        <v>166474.943</v>
      </c>
      <c r="EA26" s="451">
        <v>161003.34100000001</v>
      </c>
      <c r="EB26" s="451">
        <v>15.759000000000002</v>
      </c>
      <c r="EC26" s="451">
        <v>1665.2260000000001</v>
      </c>
      <c r="ED26" s="450">
        <v>15.891</v>
      </c>
      <c r="EE26" s="453">
        <v>6994.7809999999999</v>
      </c>
      <c r="EF26" s="536">
        <f t="shared" si="22"/>
        <v>2165512.9788059997</v>
      </c>
      <c r="EG26" s="444">
        <f t="shared" si="23"/>
        <v>2839340.9250000003</v>
      </c>
      <c r="EH26" s="440">
        <f t="shared" si="24"/>
        <v>318799.64179100009</v>
      </c>
      <c r="EI26" s="440">
        <f t="shared" si="24"/>
        <v>959858.076</v>
      </c>
      <c r="EJ26" s="440">
        <f t="shared" si="24"/>
        <v>1821978.1401869999</v>
      </c>
      <c r="EK26" s="440">
        <f t="shared" si="24"/>
        <v>1765040.402</v>
      </c>
      <c r="EL26" s="440">
        <f t="shared" si="24"/>
        <v>337.85933899999998</v>
      </c>
      <c r="EM26" s="440">
        <f t="shared" si="24"/>
        <v>21987.35</v>
      </c>
      <c r="EN26" s="440">
        <f t="shared" si="25"/>
        <v>2532.5833900000002</v>
      </c>
      <c r="EO26" s="440">
        <f t="shared" si="25"/>
        <v>1552.6629999999998</v>
      </c>
      <c r="EP26" s="440">
        <f t="shared" si="26"/>
        <v>21864.754099000002</v>
      </c>
      <c r="EQ26" s="441">
        <f t="shared" si="26"/>
        <v>90902.434000000008</v>
      </c>
    </row>
    <row r="27" spans="1:147" ht="14.4" customHeight="1" x14ac:dyDescent="0.2">
      <c r="A27" s="528" t="s">
        <v>77</v>
      </c>
      <c r="B27" s="529">
        <f t="shared" si="5"/>
        <v>3076809.6220000009</v>
      </c>
      <c r="C27" s="530">
        <f t="shared" si="27"/>
        <v>7746237.5410000058</v>
      </c>
      <c r="D27" s="531">
        <v>2261045.1950000012</v>
      </c>
      <c r="E27" s="531">
        <v>6288729.3340000063</v>
      </c>
      <c r="F27" s="531">
        <v>556695.83899999992</v>
      </c>
      <c r="G27" s="531">
        <v>628235.53900000011</v>
      </c>
      <c r="H27" s="531">
        <v>491.60300000000001</v>
      </c>
      <c r="I27" s="531">
        <v>59109.563000000009</v>
      </c>
      <c r="J27" s="531">
        <v>35864.564999999995</v>
      </c>
      <c r="K27" s="531">
        <v>473855.6970000001</v>
      </c>
      <c r="L27" s="531">
        <v>222712.42000000007</v>
      </c>
      <c r="M27" s="532">
        <v>296307.40800000005</v>
      </c>
      <c r="N27" s="442">
        <f t="shared" si="6"/>
        <v>2888020.5739999991</v>
      </c>
      <c r="O27" s="443">
        <f t="shared" si="28"/>
        <v>7323123.2100000037</v>
      </c>
      <c r="P27" s="533">
        <v>2140231.4089999991</v>
      </c>
      <c r="Q27" s="533">
        <v>6074919.5420000041</v>
      </c>
      <c r="R27" s="533">
        <v>474540.60500000004</v>
      </c>
      <c r="S27" s="533">
        <v>577825.09999999986</v>
      </c>
      <c r="T27" s="533">
        <v>1189.9550000000002</v>
      </c>
      <c r="U27" s="533">
        <v>59058.404000000002</v>
      </c>
      <c r="V27" s="533">
        <v>28526.579999999998</v>
      </c>
      <c r="W27" s="533">
        <v>344921.71699999995</v>
      </c>
      <c r="X27" s="533">
        <v>243532.02500000002</v>
      </c>
      <c r="Y27" s="533">
        <v>266398.4470000001</v>
      </c>
      <c r="Z27" s="442">
        <f t="shared" si="7"/>
        <v>2876454.6219999846</v>
      </c>
      <c r="AA27" s="443">
        <f t="shared" si="29"/>
        <v>6887866.6509999838</v>
      </c>
      <c r="AB27" s="533">
        <v>2028765.6929999844</v>
      </c>
      <c r="AC27" s="533">
        <v>5893908.8819999844</v>
      </c>
      <c r="AD27" s="533">
        <v>554903.22600000002</v>
      </c>
      <c r="AE27" s="533">
        <v>427022.76699999993</v>
      </c>
      <c r="AF27" s="533">
        <v>467.46000000000055</v>
      </c>
      <c r="AG27" s="533">
        <v>56997.555999999975</v>
      </c>
      <c r="AH27" s="533">
        <v>22877.306999999997</v>
      </c>
      <c r="AI27" s="533">
        <v>255177.81599999999</v>
      </c>
      <c r="AJ27" s="533">
        <v>269440.93600000028</v>
      </c>
      <c r="AK27" s="534">
        <v>254759.63000000015</v>
      </c>
      <c r="AL27" s="442">
        <f t="shared" si="30"/>
        <v>2835022.82</v>
      </c>
      <c r="AM27" s="443">
        <f t="shared" si="31"/>
        <v>6318429.7699999996</v>
      </c>
      <c r="AN27" s="444">
        <v>1961177.888</v>
      </c>
      <c r="AO27" s="444">
        <v>5495261.6409999998</v>
      </c>
      <c r="AP27" s="444">
        <v>637822.37599999993</v>
      </c>
      <c r="AQ27" s="444">
        <v>374815.72600000002</v>
      </c>
      <c r="AR27" s="444">
        <v>425.351</v>
      </c>
      <c r="AS27" s="444">
        <v>70773.328999999998</v>
      </c>
      <c r="AT27" s="444">
        <v>11895.991</v>
      </c>
      <c r="AU27" s="444">
        <v>128471.51</v>
      </c>
      <c r="AV27" s="444">
        <v>223701.21399999998</v>
      </c>
      <c r="AW27" s="445">
        <v>249107.56399999998</v>
      </c>
      <c r="AX27" s="442">
        <f t="shared" si="8"/>
        <v>2949368.992000001</v>
      </c>
      <c r="AY27" s="443">
        <f t="shared" si="9"/>
        <v>6031727.9610000011</v>
      </c>
      <c r="AZ27" s="444">
        <v>2233751.469000001</v>
      </c>
      <c r="BA27" s="444">
        <v>5257795.9590000007</v>
      </c>
      <c r="BB27" s="444">
        <v>382649.92300000001</v>
      </c>
      <c r="BC27" s="444">
        <v>282358.34100000001</v>
      </c>
      <c r="BD27" s="444">
        <v>469.50700000000006</v>
      </c>
      <c r="BE27" s="444">
        <v>70047.631999999998</v>
      </c>
      <c r="BF27" s="444">
        <v>17166.810000000001</v>
      </c>
      <c r="BG27" s="444">
        <v>172994.42300000001</v>
      </c>
      <c r="BH27" s="444">
        <v>315331.283</v>
      </c>
      <c r="BI27" s="445">
        <v>248531.606</v>
      </c>
      <c r="BJ27" s="442">
        <f t="shared" si="34"/>
        <v>2405540.5670000063</v>
      </c>
      <c r="BK27" s="443">
        <f t="shared" si="35"/>
        <v>5375828.1050000032</v>
      </c>
      <c r="BL27" s="451">
        <v>1823702.6020000062</v>
      </c>
      <c r="BM27" s="451">
        <v>4677478.8550000042</v>
      </c>
      <c r="BN27" s="451">
        <v>557357.51100000006</v>
      </c>
      <c r="BO27" s="451">
        <v>398347.87900000002</v>
      </c>
      <c r="BP27" s="451">
        <v>751.04099999999937</v>
      </c>
      <c r="BQ27" s="451">
        <v>54114.032000000007</v>
      </c>
      <c r="BR27" s="451">
        <v>23722.082000000006</v>
      </c>
      <c r="BS27" s="451">
        <v>245260.51699999999</v>
      </c>
      <c r="BT27" s="451">
        <v>7.3310000000000004</v>
      </c>
      <c r="BU27" s="452">
        <v>626.822</v>
      </c>
      <c r="BV27" s="442">
        <f t="shared" si="36"/>
        <v>2371407.8065320062</v>
      </c>
      <c r="BW27" s="443">
        <f t="shared" si="37"/>
        <v>5228168.5279999897</v>
      </c>
      <c r="BX27" s="451">
        <v>1776619.9530010058</v>
      </c>
      <c r="BY27" s="451">
        <v>4436751.3679999905</v>
      </c>
      <c r="BZ27" s="451">
        <v>566328.22086</v>
      </c>
      <c r="CA27" s="451">
        <v>423226.31800000009</v>
      </c>
      <c r="CB27" s="451">
        <v>402.73675200000002</v>
      </c>
      <c r="CC27" s="451">
        <v>55331.002999999997</v>
      </c>
      <c r="CD27" s="451">
        <v>28041.770605000002</v>
      </c>
      <c r="CE27" s="451">
        <v>312262.40299999999</v>
      </c>
      <c r="CF27" s="451">
        <v>15.125314000000001</v>
      </c>
      <c r="CG27" s="535">
        <v>597.43600000000004</v>
      </c>
      <c r="CH27" s="449">
        <f t="shared" si="12"/>
        <v>2146669</v>
      </c>
      <c r="CI27" s="450">
        <f t="shared" si="13"/>
        <v>5091191</v>
      </c>
      <c r="CJ27" s="451">
        <v>1768317</v>
      </c>
      <c r="CK27" s="451">
        <v>4393743</v>
      </c>
      <c r="CL27" s="451">
        <v>343844</v>
      </c>
      <c r="CM27" s="451">
        <v>310914</v>
      </c>
      <c r="CN27" s="451">
        <v>262</v>
      </c>
      <c r="CO27" s="451">
        <v>67054</v>
      </c>
      <c r="CP27" s="451">
        <v>34246</v>
      </c>
      <c r="CQ27" s="452">
        <v>319480</v>
      </c>
      <c r="CR27" s="449">
        <f t="shared" si="14"/>
        <v>1972569.2654110019</v>
      </c>
      <c r="CS27" s="450">
        <f t="shared" si="15"/>
        <v>4743980.2539999997</v>
      </c>
      <c r="CT27" s="443">
        <v>1628997.769674002</v>
      </c>
      <c r="CU27" s="443">
        <v>4145460.5829999996</v>
      </c>
      <c r="CV27" s="443">
        <v>288418.08169399999</v>
      </c>
      <c r="CW27" s="443">
        <v>303434.08500000002</v>
      </c>
      <c r="CX27" s="443">
        <v>319.08651099999997</v>
      </c>
      <c r="CY27" s="443">
        <v>55181.683000000005</v>
      </c>
      <c r="CZ27" s="443">
        <v>54834.327531999988</v>
      </c>
      <c r="DA27" s="448">
        <v>239903.90300000011</v>
      </c>
      <c r="DB27" s="449">
        <f t="shared" si="16"/>
        <v>1743103.2461300029</v>
      </c>
      <c r="DC27" s="450">
        <f t="shared" si="17"/>
        <v>3984167.4359999993</v>
      </c>
      <c r="DD27" s="443">
        <v>1513087.5995970031</v>
      </c>
      <c r="DE27" s="443">
        <v>3643409.9799999995</v>
      </c>
      <c r="DF27" s="443">
        <v>206733.41603199998</v>
      </c>
      <c r="DG27" s="443">
        <v>218799.44000000003</v>
      </c>
      <c r="DH27" s="443">
        <v>299.89030700000001</v>
      </c>
      <c r="DI27" s="443">
        <v>49027.526999999987</v>
      </c>
      <c r="DJ27" s="443">
        <v>22982.340193999997</v>
      </c>
      <c r="DK27" s="448">
        <v>72930.489000000001</v>
      </c>
      <c r="DL27" s="449">
        <f t="shared" si="18"/>
        <v>1564156.7558379981</v>
      </c>
      <c r="DM27" s="450">
        <f t="shared" si="19"/>
        <v>3513089.248000002</v>
      </c>
      <c r="DN27" s="443">
        <v>1372277.638319998</v>
      </c>
      <c r="DO27" s="443">
        <v>3229455.7120000022</v>
      </c>
      <c r="DP27" s="443">
        <v>169444.18421000001</v>
      </c>
      <c r="DQ27" s="443">
        <v>172158.31299999999</v>
      </c>
      <c r="DR27" s="443">
        <v>1143.5100960000002</v>
      </c>
      <c r="DS27" s="443">
        <v>57425.353999999999</v>
      </c>
      <c r="DT27" s="443">
        <v>21291.423211999998</v>
      </c>
      <c r="DU27" s="448">
        <v>54049.868999999999</v>
      </c>
      <c r="DV27" s="449">
        <f t="shared" si="20"/>
        <v>1527072.5700000003</v>
      </c>
      <c r="DW27" s="450">
        <f t="shared" si="21"/>
        <v>4212557.5989999995</v>
      </c>
      <c r="DX27" s="451">
        <v>1335905.6460000002</v>
      </c>
      <c r="DY27" s="451">
        <v>3778053.2620000001</v>
      </c>
      <c r="DZ27" s="451">
        <v>188819.03400000001</v>
      </c>
      <c r="EA27" s="451">
        <v>163421.94499999998</v>
      </c>
      <c r="EB27" s="451">
        <v>190.20799999999997</v>
      </c>
      <c r="EC27" s="451">
        <v>61505.11</v>
      </c>
      <c r="ED27" s="450">
        <v>2157.6819999999998</v>
      </c>
      <c r="EE27" s="453">
        <v>209577.28199999989</v>
      </c>
      <c r="EF27" s="536">
        <f t="shared" si="22"/>
        <v>28356195.840911001</v>
      </c>
      <c r="EG27" s="444">
        <f t="shared" si="23"/>
        <v>66456367.302999981</v>
      </c>
      <c r="EH27" s="440">
        <f t="shared" si="24"/>
        <v>21843879.862592001</v>
      </c>
      <c r="EI27" s="440">
        <f t="shared" si="24"/>
        <v>57314968.117999986</v>
      </c>
      <c r="EJ27" s="440">
        <f t="shared" si="24"/>
        <v>4927556.4167959997</v>
      </c>
      <c r="EK27" s="440">
        <f t="shared" si="24"/>
        <v>4280559.4529999997</v>
      </c>
      <c r="EL27" s="440">
        <f t="shared" si="24"/>
        <v>6412.3486659999999</v>
      </c>
      <c r="EM27" s="440">
        <f t="shared" si="24"/>
        <v>715625.19299999997</v>
      </c>
      <c r="EN27" s="440">
        <f t="shared" si="25"/>
        <v>168095.10560499999</v>
      </c>
      <c r="EO27" s="440">
        <f t="shared" si="25"/>
        <v>1932944.0829999999</v>
      </c>
      <c r="EP27" s="440">
        <f t="shared" si="26"/>
        <v>1410252.1072520004</v>
      </c>
      <c r="EQ27" s="441">
        <f t="shared" si="26"/>
        <v>2212270.4560000002</v>
      </c>
    </row>
    <row r="28" spans="1:147" ht="14.4" customHeight="1" x14ac:dyDescent="0.2">
      <c r="A28" s="528" t="s">
        <v>111</v>
      </c>
      <c r="B28" s="529">
        <f t="shared" si="5"/>
        <v>286542.15999999997</v>
      </c>
      <c r="C28" s="530">
        <f t="shared" si="27"/>
        <v>230346.72899999999</v>
      </c>
      <c r="D28" s="531">
        <v>28176.753999999997</v>
      </c>
      <c r="E28" s="531">
        <v>90306.706999999995</v>
      </c>
      <c r="F28" s="531">
        <v>257589.35699999996</v>
      </c>
      <c r="G28" s="531">
        <v>135477.826</v>
      </c>
      <c r="H28" s="531">
        <v>18.571999999999999</v>
      </c>
      <c r="I28" s="531">
        <v>1063.211</v>
      </c>
      <c r="J28" s="531">
        <v>11.700000000000001</v>
      </c>
      <c r="K28" s="531">
        <v>223.952</v>
      </c>
      <c r="L28" s="531">
        <v>745.77700000000016</v>
      </c>
      <c r="M28" s="532">
        <v>3275.0330000000008</v>
      </c>
      <c r="N28" s="442">
        <f t="shared" si="6"/>
        <v>167952.05599999995</v>
      </c>
      <c r="O28" s="443">
        <f t="shared" si="28"/>
        <v>180412.277</v>
      </c>
      <c r="P28" s="533">
        <v>30633.648999999979</v>
      </c>
      <c r="Q28" s="533">
        <v>89139.758000000002</v>
      </c>
      <c r="R28" s="533">
        <v>136709.01499999996</v>
      </c>
      <c r="S28" s="533">
        <v>87260.959000000003</v>
      </c>
      <c r="T28" s="533">
        <v>20.255000000000003</v>
      </c>
      <c r="U28" s="533">
        <v>1316.4980000000003</v>
      </c>
      <c r="V28" s="533">
        <v>18.301000000000002</v>
      </c>
      <c r="W28" s="533">
        <v>115.37100000000001</v>
      </c>
      <c r="X28" s="533">
        <v>570.83599999999967</v>
      </c>
      <c r="Y28" s="533">
        <v>2579.6909999999998</v>
      </c>
      <c r="Z28" s="442">
        <f t="shared" si="7"/>
        <v>136168.21400000001</v>
      </c>
      <c r="AA28" s="443">
        <f t="shared" si="29"/>
        <v>149651.10200000001</v>
      </c>
      <c r="AB28" s="533">
        <v>22881.27099999999</v>
      </c>
      <c r="AC28" s="533">
        <v>74670.158000000025</v>
      </c>
      <c r="AD28" s="533">
        <v>112789.37000000001</v>
      </c>
      <c r="AE28" s="533">
        <v>71037.409999999974</v>
      </c>
      <c r="AF28" s="533">
        <v>34.667999999999999</v>
      </c>
      <c r="AG28" s="533">
        <v>1530.9150000000004</v>
      </c>
      <c r="AH28" s="533">
        <v>8.0990000000000002</v>
      </c>
      <c r="AI28" s="533">
        <v>92.73299999999999</v>
      </c>
      <c r="AJ28" s="533">
        <v>454.80599999999981</v>
      </c>
      <c r="AK28" s="534">
        <v>2319.8860000000004</v>
      </c>
      <c r="AL28" s="442">
        <f t="shared" si="30"/>
        <v>72852.989999999991</v>
      </c>
      <c r="AM28" s="443">
        <f t="shared" si="31"/>
        <v>125531.75799999999</v>
      </c>
      <c r="AN28" s="444">
        <v>21706.560000000001</v>
      </c>
      <c r="AO28" s="444">
        <v>69490.642999999996</v>
      </c>
      <c r="AP28" s="444">
        <v>50342.826999999997</v>
      </c>
      <c r="AQ28" s="444">
        <v>51248.088000000003</v>
      </c>
      <c r="AR28" s="444">
        <v>57.525000000000006</v>
      </c>
      <c r="AS28" s="444">
        <v>1774.298</v>
      </c>
      <c r="AT28" s="444">
        <v>19.358000000000001</v>
      </c>
      <c r="AU28" s="444">
        <v>285.279</v>
      </c>
      <c r="AV28" s="444">
        <v>726.72</v>
      </c>
      <c r="AW28" s="445">
        <v>2733.45</v>
      </c>
      <c r="AX28" s="442">
        <f t="shared" si="8"/>
        <v>69034.688000000024</v>
      </c>
      <c r="AY28" s="443">
        <f t="shared" si="9"/>
        <v>131207.446</v>
      </c>
      <c r="AZ28" s="444">
        <v>21698.29800000001</v>
      </c>
      <c r="BA28" s="444">
        <v>74626.236999999994</v>
      </c>
      <c r="BB28" s="444">
        <v>46345.941000000006</v>
      </c>
      <c r="BC28" s="444">
        <v>50997.689999999995</v>
      </c>
      <c r="BD28" s="444">
        <v>63.368000000000009</v>
      </c>
      <c r="BE28" s="444">
        <v>2469.5789999999997</v>
      </c>
      <c r="BF28" s="444">
        <v>15.479000000000001</v>
      </c>
      <c r="BG28" s="444">
        <v>193.49199999999999</v>
      </c>
      <c r="BH28" s="444">
        <v>911.60199999999998</v>
      </c>
      <c r="BI28" s="445">
        <v>2920.4479999999999</v>
      </c>
      <c r="BJ28" s="442">
        <f t="shared" si="34"/>
        <v>214295.07199999996</v>
      </c>
      <c r="BK28" s="443">
        <f t="shared" si="35"/>
        <v>170665.64</v>
      </c>
      <c r="BL28" s="451">
        <v>100080.33899999996</v>
      </c>
      <c r="BM28" s="451">
        <v>93870.696999999986</v>
      </c>
      <c r="BN28" s="451">
        <v>114163.51899999997</v>
      </c>
      <c r="BO28" s="451">
        <v>74270.949000000008</v>
      </c>
      <c r="BP28" s="451">
        <v>51.214000000000006</v>
      </c>
      <c r="BQ28" s="451">
        <v>2491.6310000000008</v>
      </c>
      <c r="BR28" s="451"/>
      <c r="BS28" s="451">
        <v>15.156999999999998</v>
      </c>
      <c r="BT28" s="455"/>
      <c r="BU28" s="452">
        <v>17.206000000000003</v>
      </c>
      <c r="BV28" s="442">
        <f t="shared" si="36"/>
        <v>237726.22643500002</v>
      </c>
      <c r="BW28" s="443">
        <f t="shared" si="37"/>
        <v>189957.516</v>
      </c>
      <c r="BX28" s="451">
        <v>42417.59912600003</v>
      </c>
      <c r="BY28" s="451">
        <v>70991.284999999989</v>
      </c>
      <c r="BZ28" s="451">
        <v>195288.019569</v>
      </c>
      <c r="CA28" s="451">
        <v>118133.45300000001</v>
      </c>
      <c r="CB28" s="451">
        <v>12.738579999999999</v>
      </c>
      <c r="CC28" s="451">
        <v>758.50299999999993</v>
      </c>
      <c r="CD28" s="451">
        <v>7.8691599999999999</v>
      </c>
      <c r="CE28" s="451">
        <v>62.843000000000004</v>
      </c>
      <c r="CF28" s="455"/>
      <c r="CG28" s="535">
        <v>11.431999999999999</v>
      </c>
      <c r="CH28" s="449">
        <f t="shared" si="12"/>
        <v>239307</v>
      </c>
      <c r="CI28" s="450">
        <f t="shared" si="13"/>
        <v>211639</v>
      </c>
      <c r="CJ28" s="451">
        <v>15985</v>
      </c>
      <c r="CK28" s="451">
        <v>63615</v>
      </c>
      <c r="CL28" s="451">
        <v>223292</v>
      </c>
      <c r="CM28" s="451">
        <v>146887</v>
      </c>
      <c r="CN28" s="451">
        <v>23</v>
      </c>
      <c r="CO28" s="451">
        <v>1043</v>
      </c>
      <c r="CP28" s="451">
        <v>7</v>
      </c>
      <c r="CQ28" s="452">
        <v>94</v>
      </c>
      <c r="CR28" s="449">
        <f t="shared" si="14"/>
        <v>111120.080634</v>
      </c>
      <c r="CS28" s="450">
        <f t="shared" si="15"/>
        <v>127047.2</v>
      </c>
      <c r="CT28" s="443">
        <v>15803.119933000011</v>
      </c>
      <c r="CU28" s="443">
        <v>59103.994000000006</v>
      </c>
      <c r="CV28" s="443">
        <v>93935.033423999994</v>
      </c>
      <c r="CW28" s="443">
        <v>63995.146999999997</v>
      </c>
      <c r="CX28" s="443">
        <v>13.590428000000001</v>
      </c>
      <c r="CY28" s="443">
        <v>740.85599999999999</v>
      </c>
      <c r="CZ28" s="443">
        <v>1368.336849</v>
      </c>
      <c r="DA28" s="448">
        <v>3207.2030000000004</v>
      </c>
      <c r="DB28" s="449">
        <f t="shared" si="16"/>
        <v>48709.42426900001</v>
      </c>
      <c r="DC28" s="450">
        <f t="shared" si="17"/>
        <v>97843.616000000009</v>
      </c>
      <c r="DD28" s="443">
        <v>16343.021637000009</v>
      </c>
      <c r="DE28" s="443">
        <v>63932.803</v>
      </c>
      <c r="DF28" s="443">
        <v>31985.678857999999</v>
      </c>
      <c r="DG28" s="443">
        <v>29965.288999999997</v>
      </c>
      <c r="DH28" s="443">
        <v>57.920885999999996</v>
      </c>
      <c r="DI28" s="443">
        <v>1881.4560000000001</v>
      </c>
      <c r="DJ28" s="443">
        <v>322.802888</v>
      </c>
      <c r="DK28" s="448">
        <v>2064.0680000000002</v>
      </c>
      <c r="DL28" s="449">
        <f t="shared" si="18"/>
        <v>55748.980624000003</v>
      </c>
      <c r="DM28" s="450">
        <f t="shared" si="19"/>
        <v>101719.19899999999</v>
      </c>
      <c r="DN28" s="443">
        <v>17466.728204000006</v>
      </c>
      <c r="DO28" s="443">
        <v>62341.407999999996</v>
      </c>
      <c r="DP28" s="443">
        <v>37654.124709999996</v>
      </c>
      <c r="DQ28" s="443">
        <v>35402.489000000001</v>
      </c>
      <c r="DR28" s="443">
        <v>84.136269999999982</v>
      </c>
      <c r="DS28" s="443">
        <v>1783.86</v>
      </c>
      <c r="DT28" s="443">
        <v>543.99144000000001</v>
      </c>
      <c r="DU28" s="448">
        <v>2191.442</v>
      </c>
      <c r="DV28" s="449">
        <f t="shared" si="20"/>
        <v>82064.94</v>
      </c>
      <c r="DW28" s="450">
        <f t="shared" si="21"/>
        <v>143336.44400000002</v>
      </c>
      <c r="DX28" s="451">
        <v>22471.054</v>
      </c>
      <c r="DY28" s="451">
        <v>89671.740999999995</v>
      </c>
      <c r="DZ28" s="451">
        <v>59445.014999999999</v>
      </c>
      <c r="EA28" s="451">
        <v>45738.736999999994</v>
      </c>
      <c r="EB28" s="451">
        <v>70.832999999999984</v>
      </c>
      <c r="EC28" s="451">
        <v>2249.4769999999999</v>
      </c>
      <c r="ED28" s="450">
        <v>78.037999999999997</v>
      </c>
      <c r="EE28" s="453">
        <v>5676.4889999999996</v>
      </c>
      <c r="EF28" s="536">
        <f t="shared" si="22"/>
        <v>1721521.8319619999</v>
      </c>
      <c r="EG28" s="444">
        <f t="shared" si="23"/>
        <v>1859357.9269999999</v>
      </c>
      <c r="EH28" s="440">
        <f t="shared" si="24"/>
        <v>355663.39390000002</v>
      </c>
      <c r="EI28" s="440">
        <f t="shared" si="24"/>
        <v>901760.43099999987</v>
      </c>
      <c r="EJ28" s="440">
        <f t="shared" si="24"/>
        <v>1359539.9005609998</v>
      </c>
      <c r="EK28" s="440">
        <f t="shared" si="24"/>
        <v>910415.03699999989</v>
      </c>
      <c r="EL28" s="440">
        <f t="shared" si="24"/>
        <v>507.82116399999995</v>
      </c>
      <c r="EM28" s="440">
        <f t="shared" si="24"/>
        <v>19103.284</v>
      </c>
      <c r="EN28" s="440">
        <f t="shared" si="25"/>
        <v>80.806160000000006</v>
      </c>
      <c r="EO28" s="440">
        <f t="shared" si="25"/>
        <v>988.82699999999988</v>
      </c>
      <c r="EP28" s="440">
        <f t="shared" si="26"/>
        <v>5729.9101769999988</v>
      </c>
      <c r="EQ28" s="441">
        <f t="shared" si="26"/>
        <v>27090.348000000002</v>
      </c>
    </row>
    <row r="29" spans="1:147" ht="14.4" customHeight="1" x14ac:dyDescent="0.2">
      <c r="A29" s="528" t="s">
        <v>112</v>
      </c>
      <c r="B29" s="529">
        <f t="shared" si="5"/>
        <v>37214.709999999992</v>
      </c>
      <c r="C29" s="530">
        <f t="shared" si="27"/>
        <v>293350.92300000007</v>
      </c>
      <c r="D29" s="531">
        <v>31986.955999999995</v>
      </c>
      <c r="E29" s="531">
        <v>243970.34300000005</v>
      </c>
      <c r="F29" s="531">
        <v>4540.6170000000002</v>
      </c>
      <c r="G29" s="531">
        <v>43252.415000000001</v>
      </c>
      <c r="H29" s="531">
        <v>23.99</v>
      </c>
      <c r="I29" s="531">
        <v>2318.8619999999996</v>
      </c>
      <c r="J29" s="531">
        <v>14.579000000000001</v>
      </c>
      <c r="K29" s="531">
        <v>116.352</v>
      </c>
      <c r="L29" s="531">
        <v>648.5680000000001</v>
      </c>
      <c r="M29" s="532">
        <v>3692.951</v>
      </c>
      <c r="N29" s="442">
        <f t="shared" si="6"/>
        <v>39121.214999999989</v>
      </c>
      <c r="O29" s="443">
        <f t="shared" si="28"/>
        <v>268077.99</v>
      </c>
      <c r="P29" s="533">
        <v>35460.636999999995</v>
      </c>
      <c r="Q29" s="533">
        <v>235713.48199999999</v>
      </c>
      <c r="R29" s="533">
        <v>3064.5539999999996</v>
      </c>
      <c r="S29" s="533">
        <v>28858.177</v>
      </c>
      <c r="T29" s="533">
        <v>21.555999999999994</v>
      </c>
      <c r="U29" s="533">
        <v>743.77699999999993</v>
      </c>
      <c r="V29" s="533">
        <v>1.637</v>
      </c>
      <c r="W29" s="533">
        <v>195.87599999999998</v>
      </c>
      <c r="X29" s="533">
        <v>572.8309999999999</v>
      </c>
      <c r="Y29" s="533">
        <v>2566.6780000000003</v>
      </c>
      <c r="Z29" s="442">
        <f t="shared" si="7"/>
        <v>27124.067000000006</v>
      </c>
      <c r="AA29" s="443">
        <f t="shared" si="29"/>
        <v>209678.33199999997</v>
      </c>
      <c r="AB29" s="533">
        <v>25993.354000000007</v>
      </c>
      <c r="AC29" s="533">
        <v>203100.98199999996</v>
      </c>
      <c r="AD29" s="533">
        <v>386.24600000000004</v>
      </c>
      <c r="AE29" s="533">
        <v>3385.0460000000003</v>
      </c>
      <c r="AF29" s="533">
        <v>17.803000000000001</v>
      </c>
      <c r="AG29" s="533">
        <v>1117.779</v>
      </c>
      <c r="AH29" s="533">
        <v>6.0799999999999992</v>
      </c>
      <c r="AI29" s="533">
        <v>130.80100000000002</v>
      </c>
      <c r="AJ29" s="533">
        <v>720.58399999999983</v>
      </c>
      <c r="AK29" s="534">
        <v>1943.7239999999993</v>
      </c>
      <c r="AL29" s="442">
        <f t="shared" si="30"/>
        <v>29301.219000000001</v>
      </c>
      <c r="AM29" s="443">
        <f t="shared" si="31"/>
        <v>211707.47099999999</v>
      </c>
      <c r="AN29" s="444">
        <v>25255.782999999999</v>
      </c>
      <c r="AO29" s="444">
        <v>206863.48</v>
      </c>
      <c r="AP29" s="444">
        <v>3638.6950000000002</v>
      </c>
      <c r="AQ29" s="444">
        <v>1830.9670000000001</v>
      </c>
      <c r="AR29" s="444">
        <v>10.016999999999999</v>
      </c>
      <c r="AS29" s="444">
        <v>1080.0360000000001</v>
      </c>
      <c r="AT29" s="444">
        <v>12.340999999999999</v>
      </c>
      <c r="AU29" s="444">
        <v>48.853999999999999</v>
      </c>
      <c r="AV29" s="444">
        <v>384.38300000000004</v>
      </c>
      <c r="AW29" s="445">
        <v>1884.134</v>
      </c>
      <c r="AX29" s="442">
        <f t="shared" si="8"/>
        <v>22024.321000000018</v>
      </c>
      <c r="AY29" s="443">
        <f t="shared" si="9"/>
        <v>198633.06700000001</v>
      </c>
      <c r="AZ29" s="444">
        <v>21419.43700000002</v>
      </c>
      <c r="BA29" s="444">
        <v>195476.91</v>
      </c>
      <c r="BB29" s="444">
        <v>50.093000000000004</v>
      </c>
      <c r="BC29" s="444">
        <v>174.42099999999999</v>
      </c>
      <c r="BD29" s="444">
        <v>12.342000000000001</v>
      </c>
      <c r="BE29" s="444">
        <v>1108.5160000000001</v>
      </c>
      <c r="BF29" s="444">
        <v>2.85</v>
      </c>
      <c r="BG29" s="444">
        <v>52.973999999999997</v>
      </c>
      <c r="BH29" s="444">
        <v>539.59900000000005</v>
      </c>
      <c r="BI29" s="445">
        <v>1820.2459999999999</v>
      </c>
      <c r="BJ29" s="442">
        <f t="shared" si="34"/>
        <v>41110.612000000001</v>
      </c>
      <c r="BK29" s="443">
        <f t="shared" si="35"/>
        <v>211653.92700000005</v>
      </c>
      <c r="BL29" s="451">
        <v>40978.847000000002</v>
      </c>
      <c r="BM29" s="451">
        <v>207705.40600000008</v>
      </c>
      <c r="BN29" s="455">
        <v>74.599000000000018</v>
      </c>
      <c r="BO29" s="451">
        <v>155.86600000000001</v>
      </c>
      <c r="BP29" s="451">
        <v>57.165999999999997</v>
      </c>
      <c r="BQ29" s="451">
        <v>3790.1669999999995</v>
      </c>
      <c r="BR29" s="455"/>
      <c r="BS29" s="451">
        <v>1.27</v>
      </c>
      <c r="BT29" s="455"/>
      <c r="BU29" s="452">
        <v>1.218</v>
      </c>
      <c r="BV29" s="442">
        <f t="shared" si="36"/>
        <v>31149.582473999999</v>
      </c>
      <c r="BW29" s="443">
        <f t="shared" si="37"/>
        <v>175484.46799999996</v>
      </c>
      <c r="BX29" s="451">
        <v>31131.17815</v>
      </c>
      <c r="BY29" s="451">
        <v>172607.48899999997</v>
      </c>
      <c r="BZ29" s="455"/>
      <c r="CA29" s="451">
        <v>1.468</v>
      </c>
      <c r="CB29" s="451">
        <v>18.404323999999999</v>
      </c>
      <c r="CC29" s="451">
        <v>2862.0909999999999</v>
      </c>
      <c r="CD29" s="455"/>
      <c r="CE29" s="451">
        <v>11.317</v>
      </c>
      <c r="CF29" s="455"/>
      <c r="CG29" s="535">
        <v>2.1029999999999998</v>
      </c>
      <c r="CH29" s="449">
        <f t="shared" si="12"/>
        <v>25252</v>
      </c>
      <c r="CI29" s="450">
        <f t="shared" si="13"/>
        <v>150137</v>
      </c>
      <c r="CJ29" s="451">
        <v>25204</v>
      </c>
      <c r="CK29" s="451">
        <v>147286</v>
      </c>
      <c r="CL29" s="451">
        <v>23</v>
      </c>
      <c r="CM29" s="451">
        <v>33</v>
      </c>
      <c r="CN29" s="451">
        <v>22</v>
      </c>
      <c r="CO29" s="451">
        <v>2767</v>
      </c>
      <c r="CP29" s="451">
        <v>3</v>
      </c>
      <c r="CQ29" s="452">
        <v>51</v>
      </c>
      <c r="CR29" s="449">
        <f t="shared" si="14"/>
        <v>16452.614606000014</v>
      </c>
      <c r="CS29" s="450">
        <f t="shared" si="15"/>
        <v>115534.10799999999</v>
      </c>
      <c r="CT29" s="443">
        <v>16214.688269000011</v>
      </c>
      <c r="CU29" s="443">
        <v>110182.24099999999</v>
      </c>
      <c r="CV29" s="443">
        <v>4.1474510000000002</v>
      </c>
      <c r="CW29" s="443">
        <v>14.248999999999999</v>
      </c>
      <c r="CX29" s="443">
        <v>38.487202000000003</v>
      </c>
      <c r="CY29" s="443">
        <v>4419.53</v>
      </c>
      <c r="CZ29" s="443">
        <v>195.29168399999998</v>
      </c>
      <c r="DA29" s="448">
        <v>918.08800000000008</v>
      </c>
      <c r="DB29" s="449">
        <f t="shared" si="16"/>
        <v>16510.782051999999</v>
      </c>
      <c r="DC29" s="450">
        <f t="shared" si="17"/>
        <v>100238.815</v>
      </c>
      <c r="DD29" s="443">
        <v>16216.703819999999</v>
      </c>
      <c r="DE29" s="443">
        <v>93480.311000000002</v>
      </c>
      <c r="DF29" s="443">
        <v>36.523947</v>
      </c>
      <c r="DG29" s="443">
        <v>60.174000000000007</v>
      </c>
      <c r="DH29" s="443">
        <v>31.969262000000001</v>
      </c>
      <c r="DI29" s="443">
        <v>5303.6809999999996</v>
      </c>
      <c r="DJ29" s="443">
        <v>225.58502299999998</v>
      </c>
      <c r="DK29" s="448">
        <v>1394.6489999999999</v>
      </c>
      <c r="DL29" s="449">
        <f t="shared" si="18"/>
        <v>14322.540611</v>
      </c>
      <c r="DM29" s="450">
        <f t="shared" si="19"/>
        <v>89490.255999999994</v>
      </c>
      <c r="DN29" s="443">
        <v>14068.545811000002</v>
      </c>
      <c r="DO29" s="443">
        <v>81246.670999999988</v>
      </c>
      <c r="DP29" s="443">
        <v>134.28826100000001</v>
      </c>
      <c r="DQ29" s="443">
        <v>197.37299999999999</v>
      </c>
      <c r="DR29" s="443">
        <v>71.387669000000002</v>
      </c>
      <c r="DS29" s="443">
        <v>7365.9369999999999</v>
      </c>
      <c r="DT29" s="443">
        <v>48.31886999999999</v>
      </c>
      <c r="DU29" s="448">
        <v>680.27499999999998</v>
      </c>
      <c r="DV29" s="449">
        <f t="shared" si="20"/>
        <v>22180.391000000014</v>
      </c>
      <c r="DW29" s="450">
        <f t="shared" si="21"/>
        <v>139013.41800000001</v>
      </c>
      <c r="DX29" s="451">
        <v>22079.365000000013</v>
      </c>
      <c r="DY29" s="451">
        <v>130053.78599999999</v>
      </c>
      <c r="DZ29" s="451">
        <v>14.861000000000001</v>
      </c>
      <c r="EA29" s="451">
        <v>46.427999999999997</v>
      </c>
      <c r="EB29" s="451">
        <v>52.987000000000002</v>
      </c>
      <c r="EC29" s="451">
        <v>6266.911000000001</v>
      </c>
      <c r="ED29" s="450">
        <v>33.177999999999997</v>
      </c>
      <c r="EE29" s="453">
        <v>2646.2929999999997</v>
      </c>
      <c r="EF29" s="536">
        <f t="shared" si="22"/>
        <v>321764.05474300007</v>
      </c>
      <c r="EG29" s="444">
        <f t="shared" si="23"/>
        <v>2162999.7750000004</v>
      </c>
      <c r="EH29" s="440">
        <f t="shared" si="24"/>
        <v>306009.49505000003</v>
      </c>
      <c r="EI29" s="440">
        <f t="shared" si="24"/>
        <v>2027687.1010000003</v>
      </c>
      <c r="EJ29" s="440">
        <f t="shared" si="24"/>
        <v>11967.624658999999</v>
      </c>
      <c r="EK29" s="440">
        <f t="shared" si="24"/>
        <v>78009.584000000003</v>
      </c>
      <c r="EL29" s="440">
        <f t="shared" si="24"/>
        <v>378.10945700000002</v>
      </c>
      <c r="EM29" s="440">
        <f t="shared" si="24"/>
        <v>39144.287000000004</v>
      </c>
      <c r="EN29" s="440">
        <f t="shared" si="25"/>
        <v>37.486999999999995</v>
      </c>
      <c r="EO29" s="440">
        <f t="shared" si="25"/>
        <v>557.44399999999996</v>
      </c>
      <c r="EP29" s="440">
        <f t="shared" si="26"/>
        <v>3371.338577</v>
      </c>
      <c r="EQ29" s="441">
        <f t="shared" si="26"/>
        <v>17601.358999999997</v>
      </c>
    </row>
    <row r="30" spans="1:147" ht="14.4" customHeight="1" x14ac:dyDescent="0.2">
      <c r="A30" s="528" t="s">
        <v>113</v>
      </c>
      <c r="B30" s="529">
        <f t="shared" si="5"/>
        <v>357589.99799999996</v>
      </c>
      <c r="C30" s="530">
        <f t="shared" si="27"/>
        <v>413939.66400000005</v>
      </c>
      <c r="D30" s="531">
        <v>93525.488999999987</v>
      </c>
      <c r="E30" s="531">
        <v>219611.62200000003</v>
      </c>
      <c r="F30" s="531">
        <v>259708.93599999999</v>
      </c>
      <c r="G30" s="531">
        <v>153318.50900000002</v>
      </c>
      <c r="H30" s="531">
        <v>34.545000000000009</v>
      </c>
      <c r="I30" s="531">
        <v>34233.800999999992</v>
      </c>
      <c r="J30" s="531">
        <v>12.882000000000001</v>
      </c>
      <c r="K30" s="531">
        <v>235.50899999999999</v>
      </c>
      <c r="L30" s="531">
        <v>4308.1460000000006</v>
      </c>
      <c r="M30" s="532">
        <v>6540.2229999999981</v>
      </c>
      <c r="N30" s="442">
        <f t="shared" si="6"/>
        <v>330037.80100000004</v>
      </c>
      <c r="O30" s="443">
        <f t="shared" si="28"/>
        <v>310668.13099999999</v>
      </c>
      <c r="P30" s="533">
        <v>49141.742999999988</v>
      </c>
      <c r="Q30" s="533">
        <v>130641.12100000003</v>
      </c>
      <c r="R30" s="533">
        <v>278860.40099999995</v>
      </c>
      <c r="S30" s="533">
        <v>166206.17499999996</v>
      </c>
      <c r="T30" s="533">
        <v>68.933000000000021</v>
      </c>
      <c r="U30" s="533">
        <v>7438.9499999999971</v>
      </c>
      <c r="V30" s="533">
        <v>18.34</v>
      </c>
      <c r="W30" s="533">
        <v>215.614</v>
      </c>
      <c r="X30" s="533">
        <v>1948.3839999999998</v>
      </c>
      <c r="Y30" s="533">
        <v>6166.2709999999997</v>
      </c>
      <c r="Z30" s="442">
        <f t="shared" si="7"/>
        <v>283343.43799999997</v>
      </c>
      <c r="AA30" s="443">
        <f t="shared" si="29"/>
        <v>324834.02499999991</v>
      </c>
      <c r="AB30" s="533">
        <v>45046.461000000003</v>
      </c>
      <c r="AC30" s="533">
        <v>186303.86099999989</v>
      </c>
      <c r="AD30" s="533">
        <v>236115.96599999999</v>
      </c>
      <c r="AE30" s="533">
        <v>121965.92599999999</v>
      </c>
      <c r="AF30" s="533">
        <v>29.021999999999998</v>
      </c>
      <c r="AG30" s="533">
        <v>9544.2319999999982</v>
      </c>
      <c r="AH30" s="533">
        <v>84.317999999999984</v>
      </c>
      <c r="AI30" s="533">
        <v>492.10100000000011</v>
      </c>
      <c r="AJ30" s="533">
        <v>2067.6709999999998</v>
      </c>
      <c r="AK30" s="534">
        <v>6527.9049999999988</v>
      </c>
      <c r="AL30" s="442">
        <f t="shared" si="30"/>
        <v>258036.01399999997</v>
      </c>
      <c r="AM30" s="443">
        <f t="shared" si="31"/>
        <v>335915.60100000002</v>
      </c>
      <c r="AN30" s="444">
        <v>60725.228999999999</v>
      </c>
      <c r="AO30" s="444">
        <v>196032.696</v>
      </c>
      <c r="AP30" s="444">
        <v>194820.52299999999</v>
      </c>
      <c r="AQ30" s="444">
        <v>116866.421</v>
      </c>
      <c r="AR30" s="444">
        <v>46.518999999999998</v>
      </c>
      <c r="AS30" s="444">
        <v>15878.422</v>
      </c>
      <c r="AT30" s="444">
        <v>5.8050000000000006</v>
      </c>
      <c r="AU30" s="444">
        <v>66.525999999999996</v>
      </c>
      <c r="AV30" s="444">
        <v>2437.9380000000006</v>
      </c>
      <c r="AW30" s="445">
        <v>7071.5360000000001</v>
      </c>
      <c r="AX30" s="442">
        <f t="shared" si="8"/>
        <v>204007.79300000012</v>
      </c>
      <c r="AY30" s="443">
        <f t="shared" si="9"/>
        <v>237427.30600000001</v>
      </c>
      <c r="AZ30" s="444">
        <v>51820.127000000095</v>
      </c>
      <c r="BA30" s="444">
        <v>132058.516</v>
      </c>
      <c r="BB30" s="444">
        <v>150207.32500000001</v>
      </c>
      <c r="BC30" s="444">
        <v>90653.679000000004</v>
      </c>
      <c r="BD30" s="444">
        <v>28.018000000000001</v>
      </c>
      <c r="BE30" s="444">
        <v>8801.7969999999987</v>
      </c>
      <c r="BF30" s="444">
        <v>149.43899999999999</v>
      </c>
      <c r="BG30" s="444">
        <v>70.774000000000001</v>
      </c>
      <c r="BH30" s="444">
        <v>1802.884</v>
      </c>
      <c r="BI30" s="445">
        <v>5842.54</v>
      </c>
      <c r="BJ30" s="442">
        <f t="shared" si="34"/>
        <v>184489.24200000006</v>
      </c>
      <c r="BK30" s="443">
        <f t="shared" si="35"/>
        <v>184556.09799999991</v>
      </c>
      <c r="BL30" s="451">
        <v>47053.481000000036</v>
      </c>
      <c r="BM30" s="451">
        <v>100468.33599999991</v>
      </c>
      <c r="BN30" s="451">
        <v>137094.30600000001</v>
      </c>
      <c r="BO30" s="451">
        <v>74142.444000000003</v>
      </c>
      <c r="BP30" s="451">
        <v>48.151000000000003</v>
      </c>
      <c r="BQ30" s="451">
        <v>5524.181999999998</v>
      </c>
      <c r="BR30" s="451">
        <v>60.646000000000001</v>
      </c>
      <c r="BS30" s="451">
        <v>145.75500000000002</v>
      </c>
      <c r="BT30" s="455">
        <v>232.65799999999999</v>
      </c>
      <c r="BU30" s="452">
        <v>4275.3810000000012</v>
      </c>
      <c r="BV30" s="442">
        <f t="shared" si="36"/>
        <v>161624.93064100001</v>
      </c>
      <c r="BW30" s="443">
        <f t="shared" si="37"/>
        <v>142189.527</v>
      </c>
      <c r="BX30" s="451">
        <v>34309.244176000007</v>
      </c>
      <c r="BY30" s="451">
        <v>67059.573000000004</v>
      </c>
      <c r="BZ30" s="451">
        <v>126950.77054</v>
      </c>
      <c r="CA30" s="451">
        <v>71104.701000000001</v>
      </c>
      <c r="CB30" s="451">
        <v>206.46290900000002</v>
      </c>
      <c r="CC30" s="451">
        <v>3853.4990000000003</v>
      </c>
      <c r="CD30" s="451">
        <v>158.45301599999999</v>
      </c>
      <c r="CE30" s="451">
        <v>154.221</v>
      </c>
      <c r="CF30" s="455"/>
      <c r="CG30" s="535">
        <v>17.533000000000001</v>
      </c>
      <c r="CH30" s="449">
        <f t="shared" si="12"/>
        <v>173210</v>
      </c>
      <c r="CI30" s="450">
        <f t="shared" si="13"/>
        <v>130903</v>
      </c>
      <c r="CJ30" s="451">
        <v>24839</v>
      </c>
      <c r="CK30" s="451">
        <v>68322</v>
      </c>
      <c r="CL30" s="451">
        <v>148068</v>
      </c>
      <c r="CM30" s="451">
        <v>59906</v>
      </c>
      <c r="CN30" s="451">
        <v>253</v>
      </c>
      <c r="CO30" s="451">
        <v>2468</v>
      </c>
      <c r="CP30" s="451">
        <v>50</v>
      </c>
      <c r="CQ30" s="452">
        <v>207</v>
      </c>
      <c r="CR30" s="449">
        <f t="shared" si="14"/>
        <v>121760.50376200001</v>
      </c>
      <c r="CS30" s="450">
        <f t="shared" si="15"/>
        <v>115560.82399999999</v>
      </c>
      <c r="CT30" s="443">
        <v>26942.79205</v>
      </c>
      <c r="CU30" s="443">
        <v>61717.063999999998</v>
      </c>
      <c r="CV30" s="443">
        <v>94416.257498999999</v>
      </c>
      <c r="CW30" s="443">
        <v>51119.490999999995</v>
      </c>
      <c r="CX30" s="443">
        <v>206.142383</v>
      </c>
      <c r="CY30" s="443">
        <v>1400.6179999999999</v>
      </c>
      <c r="CZ30" s="443">
        <v>195.31182999999999</v>
      </c>
      <c r="DA30" s="448">
        <v>1323.6510000000001</v>
      </c>
      <c r="DB30" s="449">
        <f t="shared" si="16"/>
        <v>84581.234704000002</v>
      </c>
      <c r="DC30" s="450">
        <f t="shared" si="17"/>
        <v>92262.691999999995</v>
      </c>
      <c r="DD30" s="443">
        <v>21757.085394999998</v>
      </c>
      <c r="DE30" s="443">
        <v>54736.954000000005</v>
      </c>
      <c r="DF30" s="443">
        <v>61495.569972000005</v>
      </c>
      <c r="DG30" s="443">
        <v>34614.616999999998</v>
      </c>
      <c r="DH30" s="443">
        <v>6.2738010000000006</v>
      </c>
      <c r="DI30" s="443">
        <v>768.02799999999991</v>
      </c>
      <c r="DJ30" s="443">
        <v>1322.3055360000001</v>
      </c>
      <c r="DK30" s="448">
        <v>2143.0929999999998</v>
      </c>
      <c r="DL30" s="449">
        <f t="shared" si="18"/>
        <v>77250.224670000011</v>
      </c>
      <c r="DM30" s="450">
        <f t="shared" si="19"/>
        <v>103528.43899999998</v>
      </c>
      <c r="DN30" s="443">
        <v>25750.316790000001</v>
      </c>
      <c r="DO30" s="443">
        <v>67245.114999999991</v>
      </c>
      <c r="DP30" s="443">
        <v>50985.834310000006</v>
      </c>
      <c r="DQ30" s="443">
        <v>33261.161</v>
      </c>
      <c r="DR30" s="443">
        <v>12.42268</v>
      </c>
      <c r="DS30" s="443">
        <v>921.50200000000007</v>
      </c>
      <c r="DT30" s="443">
        <v>501.65089</v>
      </c>
      <c r="DU30" s="448">
        <v>2100.6610000000001</v>
      </c>
      <c r="DV30" s="449">
        <f t="shared" si="20"/>
        <v>169742.554</v>
      </c>
      <c r="DW30" s="450">
        <f t="shared" si="21"/>
        <v>222979.45199999999</v>
      </c>
      <c r="DX30" s="451">
        <v>31465.649000000009</v>
      </c>
      <c r="DY30" s="451">
        <v>88510.52399999999</v>
      </c>
      <c r="DZ30" s="451">
        <v>138153.06299999999</v>
      </c>
      <c r="EA30" s="451">
        <v>66814.688999999998</v>
      </c>
      <c r="EB30" s="451">
        <v>4.3439999999999994</v>
      </c>
      <c r="EC30" s="451">
        <v>1269.6190000000001</v>
      </c>
      <c r="ED30" s="450">
        <v>119.49799999999999</v>
      </c>
      <c r="EE30" s="453">
        <v>66384.62</v>
      </c>
      <c r="EF30" s="536">
        <f t="shared" si="22"/>
        <v>2405673.7337770001</v>
      </c>
      <c r="EG30" s="444">
        <f t="shared" si="23"/>
        <v>2614764.7589999996</v>
      </c>
      <c r="EH30" s="440">
        <f t="shared" si="24"/>
        <v>512376.61741100013</v>
      </c>
      <c r="EI30" s="440">
        <f t="shared" si="24"/>
        <v>1372707.3819999998</v>
      </c>
      <c r="EJ30" s="440">
        <f t="shared" si="24"/>
        <v>1876876.9523210002</v>
      </c>
      <c r="EK30" s="440">
        <f t="shared" si="24"/>
        <v>1039973.8130000001</v>
      </c>
      <c r="EL30" s="440">
        <f t="shared" si="24"/>
        <v>943.83377300000018</v>
      </c>
      <c r="EM30" s="440">
        <f t="shared" si="24"/>
        <v>92102.65</v>
      </c>
      <c r="EN30" s="440">
        <f t="shared" si="25"/>
        <v>489.88301599999994</v>
      </c>
      <c r="EO30" s="440">
        <f t="shared" si="25"/>
        <v>1380.5000000000002</v>
      </c>
      <c r="EP30" s="440">
        <f t="shared" si="26"/>
        <v>14986.447256000001</v>
      </c>
      <c r="EQ30" s="441">
        <f t="shared" si="26"/>
        <v>108600.41399999999</v>
      </c>
    </row>
    <row r="31" spans="1:147" ht="14.4" customHeight="1" x14ac:dyDescent="0.2">
      <c r="A31" s="528" t="s">
        <v>114</v>
      </c>
      <c r="B31" s="529">
        <f t="shared" si="5"/>
        <v>1074807.4510000004</v>
      </c>
      <c r="C31" s="530">
        <f t="shared" si="27"/>
        <v>2682881.3390000006</v>
      </c>
      <c r="D31" s="531">
        <v>468594.95500000013</v>
      </c>
      <c r="E31" s="531">
        <v>1808874.3000000003</v>
      </c>
      <c r="F31" s="531">
        <v>585027.94700000004</v>
      </c>
      <c r="G31" s="531">
        <v>711866.30200000003</v>
      </c>
      <c r="H31" s="531">
        <v>2010.367</v>
      </c>
      <c r="I31" s="531">
        <v>105147.72600000002</v>
      </c>
      <c r="J31" s="531">
        <v>568.80399999999997</v>
      </c>
      <c r="K31" s="531">
        <v>2902.4859999999999</v>
      </c>
      <c r="L31" s="531">
        <v>18605.377999999993</v>
      </c>
      <c r="M31" s="532">
        <v>54090.524999999987</v>
      </c>
      <c r="N31" s="442">
        <f t="shared" si="6"/>
        <v>1120479.0529999996</v>
      </c>
      <c r="O31" s="443">
        <f t="shared" si="28"/>
        <v>2459736.9739999999</v>
      </c>
      <c r="P31" s="533">
        <v>487805.18399999989</v>
      </c>
      <c r="Q31" s="533">
        <v>1792419.013</v>
      </c>
      <c r="R31" s="533">
        <v>603360.3629999999</v>
      </c>
      <c r="S31" s="533">
        <v>587535.88899999997</v>
      </c>
      <c r="T31" s="533">
        <v>1716.1930000000002</v>
      </c>
      <c r="U31" s="533">
        <v>48593.113999999994</v>
      </c>
      <c r="V31" s="533">
        <v>323.33900000000006</v>
      </c>
      <c r="W31" s="533">
        <v>1903.0340000000001</v>
      </c>
      <c r="X31" s="533">
        <v>27273.973999999998</v>
      </c>
      <c r="Y31" s="533">
        <v>29285.923999999999</v>
      </c>
      <c r="Z31" s="442">
        <f t="shared" si="7"/>
        <v>1155696.8589999995</v>
      </c>
      <c r="AA31" s="443">
        <f t="shared" si="29"/>
        <v>1949343.8989999981</v>
      </c>
      <c r="AB31" s="533">
        <v>490810.55499999929</v>
      </c>
      <c r="AC31" s="533">
        <v>1519230.8719999981</v>
      </c>
      <c r="AD31" s="533">
        <v>648498.83700000017</v>
      </c>
      <c r="AE31" s="533">
        <v>330233.22799999994</v>
      </c>
      <c r="AF31" s="533">
        <v>3157.8910000000001</v>
      </c>
      <c r="AG31" s="533">
        <v>64191.924999999952</v>
      </c>
      <c r="AH31" s="533">
        <v>248.13</v>
      </c>
      <c r="AI31" s="533">
        <v>2079.8940000000002</v>
      </c>
      <c r="AJ31" s="533">
        <v>12981.445999999994</v>
      </c>
      <c r="AK31" s="534">
        <v>33607.980000000032</v>
      </c>
      <c r="AL31" s="442">
        <f t="shared" si="30"/>
        <v>936213.04200000002</v>
      </c>
      <c r="AM31" s="443">
        <f t="shared" si="31"/>
        <v>1726132.8859999997</v>
      </c>
      <c r="AN31" s="444">
        <v>466116.01500000001</v>
      </c>
      <c r="AO31" s="444">
        <v>1394811.2579999999</v>
      </c>
      <c r="AP31" s="444">
        <v>439137.38500000001</v>
      </c>
      <c r="AQ31" s="444">
        <v>238922.12100000001</v>
      </c>
      <c r="AR31" s="444">
        <v>2525.212</v>
      </c>
      <c r="AS31" s="444">
        <v>59887.4</v>
      </c>
      <c r="AT31" s="444">
        <v>571.62900000000002</v>
      </c>
      <c r="AU31" s="444">
        <v>2261.94</v>
      </c>
      <c r="AV31" s="444">
        <v>27862.800999999999</v>
      </c>
      <c r="AW31" s="445">
        <v>30250.167000000001</v>
      </c>
      <c r="AX31" s="442">
        <f t="shared" si="8"/>
        <v>950447.8489999997</v>
      </c>
      <c r="AY31" s="443">
        <f t="shared" si="9"/>
        <v>1586869.2139999999</v>
      </c>
      <c r="AZ31" s="444">
        <v>527083.21899999969</v>
      </c>
      <c r="BA31" s="444">
        <v>1307874.7660000001</v>
      </c>
      <c r="BB31" s="444">
        <v>393934.99300000002</v>
      </c>
      <c r="BC31" s="444">
        <v>169459.90600000002</v>
      </c>
      <c r="BD31" s="444">
        <v>4247.8310000000001</v>
      </c>
      <c r="BE31" s="444">
        <v>78169.069000000003</v>
      </c>
      <c r="BF31" s="444">
        <v>264.59500000000003</v>
      </c>
      <c r="BG31" s="444">
        <v>2409.431</v>
      </c>
      <c r="BH31" s="444">
        <v>24917.210999999999</v>
      </c>
      <c r="BI31" s="445">
        <v>28956.042000000001</v>
      </c>
      <c r="BJ31" s="442">
        <f t="shared" si="34"/>
        <v>933588.97500000021</v>
      </c>
      <c r="BK31" s="443">
        <f t="shared" si="35"/>
        <v>1501889.8099999998</v>
      </c>
      <c r="BL31" s="451">
        <v>419037.16600000003</v>
      </c>
      <c r="BM31" s="451">
        <v>1233259.9119999998</v>
      </c>
      <c r="BN31" s="451">
        <v>508330.70000000007</v>
      </c>
      <c r="BO31" s="451">
        <v>184412.43899999995</v>
      </c>
      <c r="BP31" s="451">
        <v>5489.7850000000026</v>
      </c>
      <c r="BQ31" s="451">
        <v>80878.99900000004</v>
      </c>
      <c r="BR31" s="451">
        <v>721.80100000000004</v>
      </c>
      <c r="BS31" s="451">
        <v>2402.6240000000003</v>
      </c>
      <c r="BT31" s="451">
        <v>9.5230000000000032</v>
      </c>
      <c r="BU31" s="452">
        <v>935.8359999999999</v>
      </c>
      <c r="BV31" s="442">
        <f t="shared" si="36"/>
        <v>913154.94979699992</v>
      </c>
      <c r="BW31" s="443">
        <f t="shared" si="37"/>
        <v>1521513.1889999988</v>
      </c>
      <c r="BX31" s="451">
        <v>434915.82697399997</v>
      </c>
      <c r="BY31" s="451">
        <v>1173769.7799999989</v>
      </c>
      <c r="BZ31" s="451">
        <v>463073.68947499996</v>
      </c>
      <c r="CA31" s="451">
        <v>219204.86099999998</v>
      </c>
      <c r="CB31" s="451">
        <v>14428.931179999998</v>
      </c>
      <c r="CC31" s="451">
        <v>125274.07799999999</v>
      </c>
      <c r="CD31" s="451">
        <v>719.34854500000006</v>
      </c>
      <c r="CE31" s="451">
        <v>2435.4290000000001</v>
      </c>
      <c r="CF31" s="451">
        <v>17.153623</v>
      </c>
      <c r="CG31" s="535">
        <v>829.04100000000005</v>
      </c>
      <c r="CH31" s="449">
        <f t="shared" si="12"/>
        <v>797957</v>
      </c>
      <c r="CI31" s="450">
        <f t="shared" si="13"/>
        <v>1618558</v>
      </c>
      <c r="CJ31" s="451">
        <v>404628</v>
      </c>
      <c r="CK31" s="451">
        <v>1127405</v>
      </c>
      <c r="CL31" s="451">
        <v>370367</v>
      </c>
      <c r="CM31" s="451">
        <v>195121</v>
      </c>
      <c r="CN31" s="451">
        <v>454</v>
      </c>
      <c r="CO31" s="451">
        <v>224182</v>
      </c>
      <c r="CP31" s="451">
        <v>22508</v>
      </c>
      <c r="CQ31" s="452">
        <v>71850</v>
      </c>
      <c r="CR31" s="449">
        <f t="shared" si="14"/>
        <v>792661.49973299995</v>
      </c>
      <c r="CS31" s="450">
        <f t="shared" si="15"/>
        <v>1468255.8630000011</v>
      </c>
      <c r="CT31" s="443">
        <v>439886.27622</v>
      </c>
      <c r="CU31" s="443">
        <v>1184853.5450000011</v>
      </c>
      <c r="CV31" s="443">
        <v>315694.86443399999</v>
      </c>
      <c r="CW31" s="443">
        <v>170927.86899999998</v>
      </c>
      <c r="CX31" s="443">
        <v>361.93130399999995</v>
      </c>
      <c r="CY31" s="443">
        <v>63452.041000000005</v>
      </c>
      <c r="CZ31" s="443">
        <v>36718.427774999996</v>
      </c>
      <c r="DA31" s="448">
        <v>49022.40800000001</v>
      </c>
      <c r="DB31" s="449">
        <f t="shared" si="16"/>
        <v>936494.67765499896</v>
      </c>
      <c r="DC31" s="450">
        <f t="shared" si="17"/>
        <v>1306002.463</v>
      </c>
      <c r="DD31" s="443">
        <v>437767.492101999</v>
      </c>
      <c r="DE31" s="443">
        <v>1075384.9169999999</v>
      </c>
      <c r="DF31" s="443">
        <v>481689.99727200001</v>
      </c>
      <c r="DG31" s="443">
        <v>190155.71599999999</v>
      </c>
      <c r="DH31" s="443">
        <v>4471.0139449999997</v>
      </c>
      <c r="DI31" s="443">
        <v>20524.781000000003</v>
      </c>
      <c r="DJ31" s="443">
        <v>12566.174336</v>
      </c>
      <c r="DK31" s="448">
        <v>19937.048999999999</v>
      </c>
      <c r="DL31" s="449">
        <f t="shared" si="18"/>
        <v>701136.29674700007</v>
      </c>
      <c r="DM31" s="450">
        <f t="shared" si="19"/>
        <v>1107151.1689999995</v>
      </c>
      <c r="DN31" s="443">
        <v>392990.491003</v>
      </c>
      <c r="DO31" s="443">
        <v>954133.77099999925</v>
      </c>
      <c r="DP31" s="443">
        <v>288813.95452000003</v>
      </c>
      <c r="DQ31" s="443">
        <v>110976.789</v>
      </c>
      <c r="DR31" s="443">
        <v>699.530214</v>
      </c>
      <c r="DS31" s="443">
        <v>24156.83</v>
      </c>
      <c r="DT31" s="443">
        <v>18632.321010000003</v>
      </c>
      <c r="DU31" s="448">
        <v>17883.779000000002</v>
      </c>
      <c r="DV31" s="449">
        <f t="shared" si="20"/>
        <v>980123.06599999999</v>
      </c>
      <c r="DW31" s="450">
        <f t="shared" si="21"/>
        <v>1390495.7949999999</v>
      </c>
      <c r="DX31" s="451">
        <v>451128.17499999999</v>
      </c>
      <c r="DY31" s="451">
        <v>1121010.1909999999</v>
      </c>
      <c r="DZ31" s="451">
        <v>465663.37900000002</v>
      </c>
      <c r="EA31" s="451">
        <v>178887.88</v>
      </c>
      <c r="EB31" s="451">
        <v>71.797999999999988</v>
      </c>
      <c r="EC31" s="451">
        <v>17041.441999999999</v>
      </c>
      <c r="ED31" s="450">
        <v>63259.714</v>
      </c>
      <c r="EE31" s="453">
        <v>73556.281999999992</v>
      </c>
      <c r="EF31" s="536">
        <f t="shared" si="22"/>
        <v>11292760.718931997</v>
      </c>
      <c r="EG31" s="444">
        <f t="shared" si="23"/>
        <v>20318830.600999996</v>
      </c>
      <c r="EH31" s="440">
        <f t="shared" si="24"/>
        <v>5420763.3552989978</v>
      </c>
      <c r="EI31" s="440">
        <f t="shared" si="24"/>
        <v>15693027.324999997</v>
      </c>
      <c r="EJ31" s="440">
        <f t="shared" si="24"/>
        <v>5563593.1097010002</v>
      </c>
      <c r="EK31" s="440">
        <f t="shared" si="24"/>
        <v>3287703.9999999995</v>
      </c>
      <c r="EL31" s="440">
        <f t="shared" si="24"/>
        <v>39634.483643000007</v>
      </c>
      <c r="EM31" s="440">
        <f t="shared" si="24"/>
        <v>911499.40499999991</v>
      </c>
      <c r="EN31" s="440">
        <f t="shared" si="25"/>
        <v>3417.6465450000005</v>
      </c>
      <c r="EO31" s="440">
        <f t="shared" si="25"/>
        <v>16394.838</v>
      </c>
      <c r="EP31" s="440">
        <f t="shared" si="26"/>
        <v>265352.12374399998</v>
      </c>
      <c r="EQ31" s="441">
        <f t="shared" si="26"/>
        <v>410205.033</v>
      </c>
    </row>
    <row r="32" spans="1:147" ht="14.4" customHeight="1" x14ac:dyDescent="0.2">
      <c r="A32" s="528" t="s">
        <v>115</v>
      </c>
      <c r="B32" s="529">
        <f t="shared" si="5"/>
        <v>13983.444999999998</v>
      </c>
      <c r="C32" s="530">
        <f t="shared" si="27"/>
        <v>50601.580000000009</v>
      </c>
      <c r="D32" s="531">
        <v>5020.4880000000003</v>
      </c>
      <c r="E32" s="531">
        <v>25275.655000000006</v>
      </c>
      <c r="F32" s="531">
        <v>8819.3809999999976</v>
      </c>
      <c r="G32" s="531">
        <v>23677.415999999997</v>
      </c>
      <c r="H32" s="531">
        <v>9.3940000000000001</v>
      </c>
      <c r="I32" s="531">
        <v>945.33399999999995</v>
      </c>
      <c r="J32" s="531">
        <v>0.13200000000000001</v>
      </c>
      <c r="K32" s="531">
        <v>3.673</v>
      </c>
      <c r="L32" s="531">
        <v>134.05000000000004</v>
      </c>
      <c r="M32" s="532">
        <v>699.50199999999995</v>
      </c>
      <c r="N32" s="442">
        <f t="shared" si="6"/>
        <v>11319.113000000001</v>
      </c>
      <c r="O32" s="443">
        <f t="shared" si="28"/>
        <v>34852.981000000007</v>
      </c>
      <c r="P32" s="533">
        <v>3063.7769999999987</v>
      </c>
      <c r="Q32" s="533">
        <v>17050.859</v>
      </c>
      <c r="R32" s="533">
        <v>8167.7080000000014</v>
      </c>
      <c r="S32" s="533">
        <v>17019.545999999998</v>
      </c>
      <c r="T32" s="533">
        <v>3.9450000000000007</v>
      </c>
      <c r="U32" s="533">
        <v>166.28100000000001</v>
      </c>
      <c r="V32" s="533">
        <v>1.395</v>
      </c>
      <c r="W32" s="533">
        <v>9.1920000000000002</v>
      </c>
      <c r="X32" s="533">
        <v>82.287999999999997</v>
      </c>
      <c r="Y32" s="533">
        <v>607.10299999999995</v>
      </c>
      <c r="Z32" s="442">
        <f t="shared" si="7"/>
        <v>10880.273999999999</v>
      </c>
      <c r="AA32" s="443">
        <f t="shared" si="29"/>
        <v>22312.800999999999</v>
      </c>
      <c r="AB32" s="533">
        <v>3257.2699999999995</v>
      </c>
      <c r="AC32" s="533">
        <v>12660.101999999997</v>
      </c>
      <c r="AD32" s="533">
        <v>7457.6819999999998</v>
      </c>
      <c r="AE32" s="533">
        <v>8880.0660000000007</v>
      </c>
      <c r="AF32" s="533">
        <v>8.8040000000000003</v>
      </c>
      <c r="AG32" s="533">
        <v>306.64700000000005</v>
      </c>
      <c r="AH32" s="533">
        <v>1.3179999999999998</v>
      </c>
      <c r="AI32" s="533">
        <v>11.791</v>
      </c>
      <c r="AJ32" s="533">
        <v>155.20000000000005</v>
      </c>
      <c r="AK32" s="534">
        <v>454.19499999999994</v>
      </c>
      <c r="AL32" s="442">
        <f t="shared" si="30"/>
        <v>10375.743999999999</v>
      </c>
      <c r="AM32" s="443">
        <f t="shared" si="31"/>
        <v>20212.291000000005</v>
      </c>
      <c r="AN32" s="444">
        <v>3160.2510000000002</v>
      </c>
      <c r="AO32" s="444">
        <v>12640.575000000001</v>
      </c>
      <c r="AP32" s="444">
        <v>7127.0509999999995</v>
      </c>
      <c r="AQ32" s="444">
        <v>6422.0050000000001</v>
      </c>
      <c r="AR32" s="444">
        <v>2.6160000000000001</v>
      </c>
      <c r="AS32" s="444">
        <v>452.34399999999999</v>
      </c>
      <c r="AT32" s="454">
        <v>3.1999999999999994E-2</v>
      </c>
      <c r="AU32" s="454">
        <v>0.9</v>
      </c>
      <c r="AV32" s="444">
        <v>85.794000000000011</v>
      </c>
      <c r="AW32" s="445">
        <v>696.4670000000001</v>
      </c>
      <c r="AX32" s="442">
        <f t="shared" si="8"/>
        <v>11257.382000000001</v>
      </c>
      <c r="AY32" s="443">
        <f t="shared" si="9"/>
        <v>20568.170000000002</v>
      </c>
      <c r="AZ32" s="444">
        <v>3627.078</v>
      </c>
      <c r="BA32" s="444">
        <v>12714.441999999999</v>
      </c>
      <c r="BB32" s="444">
        <v>7508.0410000000011</v>
      </c>
      <c r="BC32" s="444">
        <v>6646.8729999999996</v>
      </c>
      <c r="BD32" s="444">
        <v>8.0419999999999998</v>
      </c>
      <c r="BE32" s="444">
        <v>514.721</v>
      </c>
      <c r="BF32" s="454">
        <v>7.3159999999999998</v>
      </c>
      <c r="BG32" s="454">
        <v>242.38</v>
      </c>
      <c r="BH32" s="444">
        <v>106.905</v>
      </c>
      <c r="BI32" s="445">
        <v>449.75400000000002</v>
      </c>
      <c r="BJ32" s="442">
        <f t="shared" si="34"/>
        <v>10279.397000000001</v>
      </c>
      <c r="BK32" s="443">
        <f t="shared" si="35"/>
        <v>17286.093000000004</v>
      </c>
      <c r="BL32" s="451">
        <v>2947.2979999999998</v>
      </c>
      <c r="BM32" s="451">
        <v>10474.028000000002</v>
      </c>
      <c r="BN32" s="451">
        <v>7328.1120000000001</v>
      </c>
      <c r="BO32" s="451">
        <v>6709.7270000000008</v>
      </c>
      <c r="BP32" s="451">
        <v>1.325</v>
      </c>
      <c r="BQ32" s="451">
        <v>55.123000000000005</v>
      </c>
      <c r="BR32" s="451">
        <v>2.6620000000000004</v>
      </c>
      <c r="BS32" s="451">
        <v>43.182000000000009</v>
      </c>
      <c r="BT32" s="451"/>
      <c r="BU32" s="452">
        <v>4.0329999999999995</v>
      </c>
      <c r="BV32" s="442">
        <f t="shared" si="36"/>
        <v>11265.249538000002</v>
      </c>
      <c r="BW32" s="443">
        <f t="shared" si="37"/>
        <v>18629.614999999998</v>
      </c>
      <c r="BX32" s="451">
        <v>2691.7079089999997</v>
      </c>
      <c r="BY32" s="451">
        <v>10337.654999999999</v>
      </c>
      <c r="BZ32" s="451">
        <v>8561.3012950000011</v>
      </c>
      <c r="CA32" s="451">
        <v>7690.4829999999993</v>
      </c>
      <c r="CB32" s="451">
        <v>2.4918239999999998</v>
      </c>
      <c r="CC32" s="451">
        <v>532.97500000000002</v>
      </c>
      <c r="CD32" s="451">
        <v>9.7479999999999993</v>
      </c>
      <c r="CE32" s="451">
        <v>68.406000000000006</v>
      </c>
      <c r="CF32" s="451">
        <v>5.1000000000000004E-4</v>
      </c>
      <c r="CG32" s="535">
        <v>9.6000000000000002E-2</v>
      </c>
      <c r="CH32" s="449">
        <f t="shared" si="12"/>
        <v>9379</v>
      </c>
      <c r="CI32" s="450">
        <f t="shared" si="13"/>
        <v>16621</v>
      </c>
      <c r="CJ32" s="451">
        <v>2792</v>
      </c>
      <c r="CK32" s="451">
        <v>9541</v>
      </c>
      <c r="CL32" s="451">
        <v>6574</v>
      </c>
      <c r="CM32" s="451">
        <v>5600</v>
      </c>
      <c r="CN32" s="451">
        <v>4</v>
      </c>
      <c r="CO32" s="451">
        <v>1440</v>
      </c>
      <c r="CP32" s="451">
        <v>9</v>
      </c>
      <c r="CQ32" s="452">
        <v>40</v>
      </c>
      <c r="CR32" s="449">
        <f t="shared" si="14"/>
        <v>6164.0467550000003</v>
      </c>
      <c r="CS32" s="450">
        <f t="shared" si="15"/>
        <v>10598.286</v>
      </c>
      <c r="CT32" s="443">
        <v>1391.4397280000001</v>
      </c>
      <c r="CU32" s="443">
        <v>4863.0219999999999</v>
      </c>
      <c r="CV32" s="443">
        <v>4754.9119300000002</v>
      </c>
      <c r="CW32" s="443">
        <v>4101.4229999999998</v>
      </c>
      <c r="CX32" s="456">
        <v>1.601307</v>
      </c>
      <c r="CY32" s="443">
        <v>1453.3330000000001</v>
      </c>
      <c r="CZ32" s="443">
        <v>16.093789999999998</v>
      </c>
      <c r="DA32" s="448">
        <v>180.50800000000001</v>
      </c>
      <c r="DB32" s="449">
        <f t="shared" si="16"/>
        <v>5489.1993450000009</v>
      </c>
      <c r="DC32" s="450">
        <f t="shared" si="17"/>
        <v>8531.9330000000009</v>
      </c>
      <c r="DD32" s="443">
        <v>1588.9250200000001</v>
      </c>
      <c r="DE32" s="443">
        <v>5025.2480000000014</v>
      </c>
      <c r="DF32" s="443">
        <v>3894.9301040000005</v>
      </c>
      <c r="DG32" s="443">
        <v>3448.9619999999995</v>
      </c>
      <c r="DH32" s="456">
        <v>0.30659300000000006</v>
      </c>
      <c r="DI32" s="443">
        <v>27.540999999999997</v>
      </c>
      <c r="DJ32" s="443">
        <v>5.0376279999999998</v>
      </c>
      <c r="DK32" s="448">
        <v>30.182000000000002</v>
      </c>
      <c r="DL32" s="449">
        <f t="shared" si="18"/>
        <v>4826.7134300000007</v>
      </c>
      <c r="DM32" s="450">
        <f t="shared" si="19"/>
        <v>6304.2870000000003</v>
      </c>
      <c r="DN32" s="443">
        <v>2080.7597700000001</v>
      </c>
      <c r="DO32" s="443">
        <v>4083.098</v>
      </c>
      <c r="DP32" s="443">
        <v>2738.9621600000005</v>
      </c>
      <c r="DQ32" s="443">
        <v>2185.2940000000003</v>
      </c>
      <c r="DR32" s="456"/>
      <c r="DS32" s="443">
        <v>12.327</v>
      </c>
      <c r="DT32" s="443">
        <v>6.9915000000000003</v>
      </c>
      <c r="DU32" s="448">
        <v>23.568000000000001</v>
      </c>
      <c r="DV32" s="449">
        <f t="shared" si="20"/>
        <v>7407.9440000000004</v>
      </c>
      <c r="DW32" s="450">
        <f t="shared" si="21"/>
        <v>17809.409</v>
      </c>
      <c r="DX32" s="451">
        <v>3199.9810000000007</v>
      </c>
      <c r="DY32" s="451">
        <v>14125.01</v>
      </c>
      <c r="DZ32" s="451">
        <v>4203.3040000000001</v>
      </c>
      <c r="EA32" s="451">
        <v>3277.683</v>
      </c>
      <c r="EB32" s="451">
        <v>0.95499999999999996</v>
      </c>
      <c r="EC32" s="451">
        <v>43.245999999999995</v>
      </c>
      <c r="ED32" s="450">
        <v>3.7040000000000002</v>
      </c>
      <c r="EE32" s="453">
        <v>363.47</v>
      </c>
      <c r="EF32" s="536">
        <f t="shared" si="22"/>
        <v>112627.50806799998</v>
      </c>
      <c r="EG32" s="444">
        <f t="shared" si="23"/>
        <v>244328.446</v>
      </c>
      <c r="EH32" s="440">
        <f t="shared" si="24"/>
        <v>34820.975426999998</v>
      </c>
      <c r="EI32" s="440">
        <f t="shared" si="24"/>
        <v>138790.69399999999</v>
      </c>
      <c r="EJ32" s="440">
        <f t="shared" si="24"/>
        <v>77135.384488999989</v>
      </c>
      <c r="EK32" s="440">
        <f t="shared" si="24"/>
        <v>95659.478000000003</v>
      </c>
      <c r="EL32" s="440">
        <f t="shared" si="24"/>
        <v>43.480723999999995</v>
      </c>
      <c r="EM32" s="440">
        <f t="shared" si="24"/>
        <v>5949.8720000000003</v>
      </c>
      <c r="EN32" s="440">
        <f t="shared" si="25"/>
        <v>22.603000000000002</v>
      </c>
      <c r="EO32" s="440">
        <f t="shared" si="25"/>
        <v>379.524</v>
      </c>
      <c r="EP32" s="440">
        <f t="shared" si="26"/>
        <v>605.06442800000002</v>
      </c>
      <c r="EQ32" s="441">
        <f t="shared" si="26"/>
        <v>3548.8779999999992</v>
      </c>
    </row>
    <row r="33" spans="1:147" ht="14.4" customHeight="1" x14ac:dyDescent="0.2">
      <c r="A33" s="528" t="s">
        <v>116</v>
      </c>
      <c r="B33" s="529">
        <f t="shared" si="5"/>
        <v>63697.242000000006</v>
      </c>
      <c r="C33" s="530">
        <f t="shared" si="27"/>
        <v>79583.267000000022</v>
      </c>
      <c r="D33" s="531">
        <v>7885.5419999999995</v>
      </c>
      <c r="E33" s="531">
        <v>38482.963000000003</v>
      </c>
      <c r="F33" s="531">
        <v>55473.766000000003</v>
      </c>
      <c r="G33" s="531">
        <v>39120.11</v>
      </c>
      <c r="H33" s="531">
        <v>29.484000000000002</v>
      </c>
      <c r="I33" s="531">
        <v>519.346</v>
      </c>
      <c r="J33" s="531">
        <v>56.205000000000005</v>
      </c>
      <c r="K33" s="531">
        <v>264.90299999999996</v>
      </c>
      <c r="L33" s="531">
        <v>252.24500000000003</v>
      </c>
      <c r="M33" s="532">
        <v>1195.9449999999999</v>
      </c>
      <c r="N33" s="442">
        <f t="shared" si="6"/>
        <v>76714.156000000003</v>
      </c>
      <c r="O33" s="443">
        <f t="shared" si="28"/>
        <v>93449.349000000002</v>
      </c>
      <c r="P33" s="533">
        <v>7836.5370000000003</v>
      </c>
      <c r="Q33" s="533">
        <v>31163.703999999994</v>
      </c>
      <c r="R33" s="533">
        <v>68518.48</v>
      </c>
      <c r="S33" s="533">
        <v>60469.406000000003</v>
      </c>
      <c r="T33" s="533">
        <v>4.2930000000000001</v>
      </c>
      <c r="U33" s="533">
        <v>324.58200000000005</v>
      </c>
      <c r="V33" s="533">
        <v>8.5500000000000007</v>
      </c>
      <c r="W33" s="533">
        <v>8.6229999999999993</v>
      </c>
      <c r="X33" s="533">
        <v>346.29600000000011</v>
      </c>
      <c r="Y33" s="533">
        <v>1483.0340000000003</v>
      </c>
      <c r="Z33" s="442">
        <f t="shared" si="7"/>
        <v>16934.301999999996</v>
      </c>
      <c r="AA33" s="443">
        <f t="shared" si="29"/>
        <v>35292.381999999998</v>
      </c>
      <c r="AB33" s="533">
        <v>5396.6549999999988</v>
      </c>
      <c r="AC33" s="533">
        <v>26023.167000000001</v>
      </c>
      <c r="AD33" s="533">
        <v>11294.655999999999</v>
      </c>
      <c r="AE33" s="533">
        <v>7522.8770000000004</v>
      </c>
      <c r="AF33" s="533">
        <v>29.320000000000014</v>
      </c>
      <c r="AG33" s="533">
        <v>896.202</v>
      </c>
      <c r="AH33" s="533">
        <v>2.9409999999999998</v>
      </c>
      <c r="AI33" s="533">
        <v>62.592000000000006</v>
      </c>
      <c r="AJ33" s="533">
        <v>210.73000000000005</v>
      </c>
      <c r="AK33" s="534">
        <v>787.54400000000021</v>
      </c>
      <c r="AL33" s="442">
        <f t="shared" si="30"/>
        <v>15173.298999999999</v>
      </c>
      <c r="AM33" s="443">
        <f t="shared" si="31"/>
        <v>34796.183999999994</v>
      </c>
      <c r="AN33" s="444">
        <v>5363.4870000000001</v>
      </c>
      <c r="AO33" s="444">
        <v>24231.75</v>
      </c>
      <c r="AP33" s="444">
        <v>9663.3479999999981</v>
      </c>
      <c r="AQ33" s="444">
        <v>7938.6210000000001</v>
      </c>
      <c r="AR33" s="444">
        <v>20.106000000000002</v>
      </c>
      <c r="AS33" s="444">
        <v>1717.242</v>
      </c>
      <c r="AT33" s="444">
        <v>2.5100000000000002</v>
      </c>
      <c r="AU33" s="444">
        <v>105.14700000000001</v>
      </c>
      <c r="AV33" s="444">
        <v>123.848</v>
      </c>
      <c r="AW33" s="445">
        <v>803.42399999999998</v>
      </c>
      <c r="AX33" s="442">
        <f t="shared" si="8"/>
        <v>24048.749000000003</v>
      </c>
      <c r="AY33" s="443">
        <f t="shared" si="9"/>
        <v>39718.462000000007</v>
      </c>
      <c r="AZ33" s="444">
        <v>5300.9689999999991</v>
      </c>
      <c r="BA33" s="444">
        <v>21664.796000000002</v>
      </c>
      <c r="BB33" s="444">
        <v>18631.185000000001</v>
      </c>
      <c r="BC33" s="444">
        <v>15982.523000000001</v>
      </c>
      <c r="BD33" s="444">
        <v>18.805</v>
      </c>
      <c r="BE33" s="444">
        <v>1362.2600000000002</v>
      </c>
      <c r="BF33" s="444">
        <v>0</v>
      </c>
      <c r="BG33" s="444">
        <v>0</v>
      </c>
      <c r="BH33" s="444">
        <v>97.79</v>
      </c>
      <c r="BI33" s="445">
        <v>708.88300000000004</v>
      </c>
      <c r="BJ33" s="442">
        <f t="shared" si="34"/>
        <v>17484.340999999997</v>
      </c>
      <c r="BK33" s="443">
        <f t="shared" si="35"/>
        <v>28737.126999999997</v>
      </c>
      <c r="BL33" s="451">
        <v>7564.6749999999975</v>
      </c>
      <c r="BM33" s="451">
        <v>20547.173000000003</v>
      </c>
      <c r="BN33" s="451">
        <v>9911.2379999999994</v>
      </c>
      <c r="BO33" s="451">
        <v>7904.0939999999991</v>
      </c>
      <c r="BP33" s="451">
        <v>5.0039999999999987</v>
      </c>
      <c r="BQ33" s="451">
        <v>226.45999999999998</v>
      </c>
      <c r="BR33" s="455">
        <v>3.4239999999999999</v>
      </c>
      <c r="BS33" s="451">
        <v>48.633999999999993</v>
      </c>
      <c r="BT33" s="455"/>
      <c r="BU33" s="452">
        <v>10.765999999999998</v>
      </c>
      <c r="BV33" s="442">
        <f t="shared" si="36"/>
        <v>24512.857452</v>
      </c>
      <c r="BW33" s="443">
        <f t="shared" si="37"/>
        <v>36300.618999999999</v>
      </c>
      <c r="BX33" s="451">
        <v>5801.5752019999991</v>
      </c>
      <c r="BY33" s="451">
        <v>19654.252</v>
      </c>
      <c r="BZ33" s="451">
        <v>18707.101434</v>
      </c>
      <c r="CA33" s="451">
        <v>16418.014000000003</v>
      </c>
      <c r="CB33" s="451">
        <v>4.1808160000000001</v>
      </c>
      <c r="CC33" s="451">
        <v>215.00499999999997</v>
      </c>
      <c r="CD33" s="455"/>
      <c r="CE33" s="451">
        <v>2.6419999999999999</v>
      </c>
      <c r="CF33" s="455"/>
      <c r="CG33" s="535">
        <v>10.706</v>
      </c>
      <c r="CH33" s="449">
        <f t="shared" si="12"/>
        <v>11306</v>
      </c>
      <c r="CI33" s="450">
        <f t="shared" si="13"/>
        <v>20992</v>
      </c>
      <c r="CJ33" s="451">
        <v>4252</v>
      </c>
      <c r="CK33" s="451">
        <v>13968</v>
      </c>
      <c r="CL33" s="451">
        <v>7036</v>
      </c>
      <c r="CM33" s="451">
        <v>6610</v>
      </c>
      <c r="CN33" s="451">
        <v>17</v>
      </c>
      <c r="CO33" s="451">
        <v>375</v>
      </c>
      <c r="CP33" s="451">
        <v>1</v>
      </c>
      <c r="CQ33" s="452">
        <v>39</v>
      </c>
      <c r="CR33" s="449">
        <f t="shared" si="14"/>
        <v>7991.9716900000003</v>
      </c>
      <c r="CS33" s="450">
        <f t="shared" si="15"/>
        <v>20802.579000000002</v>
      </c>
      <c r="CT33" s="443">
        <v>3775.0675699999997</v>
      </c>
      <c r="CU33" s="443">
        <v>15832.239</v>
      </c>
      <c r="CV33" s="443">
        <v>4135.1823279999999</v>
      </c>
      <c r="CW33" s="443">
        <v>4124.6870000000008</v>
      </c>
      <c r="CX33" s="443">
        <v>11.306881000000001</v>
      </c>
      <c r="CY33" s="443">
        <v>528.02600000000007</v>
      </c>
      <c r="CZ33" s="443">
        <v>70.414911000000004</v>
      </c>
      <c r="DA33" s="448">
        <v>317.62700000000001</v>
      </c>
      <c r="DB33" s="449">
        <f t="shared" si="16"/>
        <v>6101.172547000001</v>
      </c>
      <c r="DC33" s="450">
        <f t="shared" si="17"/>
        <v>19391.737000000001</v>
      </c>
      <c r="DD33" s="443">
        <v>2100.4993830000003</v>
      </c>
      <c r="DE33" s="443">
        <v>14707.795000000002</v>
      </c>
      <c r="DF33" s="443">
        <v>3964.6277300000002</v>
      </c>
      <c r="DG33" s="443">
        <v>4240.6900000000005</v>
      </c>
      <c r="DH33" s="443">
        <v>3.4814340000000001</v>
      </c>
      <c r="DI33" s="443">
        <v>212.47099999999998</v>
      </c>
      <c r="DJ33" s="443">
        <v>32.564</v>
      </c>
      <c r="DK33" s="448">
        <v>230.78099999999998</v>
      </c>
      <c r="DL33" s="449">
        <f t="shared" si="18"/>
        <v>5974.603274000001</v>
      </c>
      <c r="DM33" s="450">
        <f t="shared" si="19"/>
        <v>9899.1610000000001</v>
      </c>
      <c r="DN33" s="443">
        <v>2066.9252670000001</v>
      </c>
      <c r="DO33" s="443">
        <v>6168.3680000000004</v>
      </c>
      <c r="DP33" s="443">
        <v>3639.4001300000004</v>
      </c>
      <c r="DQ33" s="443">
        <v>3404.0189999999993</v>
      </c>
      <c r="DR33" s="443">
        <v>1.7411369999999999</v>
      </c>
      <c r="DS33" s="443">
        <v>119.93300000000001</v>
      </c>
      <c r="DT33" s="443">
        <v>266.53674000000001</v>
      </c>
      <c r="DU33" s="448">
        <v>206.84100000000001</v>
      </c>
      <c r="DV33" s="449">
        <f t="shared" si="20"/>
        <v>8613.8050000000003</v>
      </c>
      <c r="DW33" s="450">
        <f t="shared" si="21"/>
        <v>14246.295</v>
      </c>
      <c r="DX33" s="451">
        <v>2905.4609999999998</v>
      </c>
      <c r="DY33" s="451">
        <v>9227.6180000000004</v>
      </c>
      <c r="DZ33" s="451">
        <v>5704.8590000000004</v>
      </c>
      <c r="EA33" s="451">
        <v>4417.1970000000001</v>
      </c>
      <c r="EB33" s="451">
        <v>3.4849999999999999</v>
      </c>
      <c r="EC33" s="451">
        <v>205.07299999999998</v>
      </c>
      <c r="ED33" s="450"/>
      <c r="EE33" s="453">
        <v>396.40699999999998</v>
      </c>
      <c r="EF33" s="536">
        <f t="shared" si="22"/>
        <v>278552.49896300002</v>
      </c>
      <c r="EG33" s="444">
        <f t="shared" si="23"/>
        <v>433209.16200000001</v>
      </c>
      <c r="EH33" s="440">
        <f t="shared" si="24"/>
        <v>60249.393422000001</v>
      </c>
      <c r="EI33" s="440">
        <f t="shared" si="24"/>
        <v>241671.82500000001</v>
      </c>
      <c r="EJ33" s="440">
        <f t="shared" si="24"/>
        <v>216679.84362199999</v>
      </c>
      <c r="EK33" s="440">
        <f t="shared" si="24"/>
        <v>178152.23800000001</v>
      </c>
      <c r="EL33" s="440">
        <f t="shared" si="24"/>
        <v>148.20726800000003</v>
      </c>
      <c r="EM33" s="440">
        <f t="shared" si="24"/>
        <v>6701.6</v>
      </c>
      <c r="EN33" s="440">
        <f t="shared" si="25"/>
        <v>73.63000000000001</v>
      </c>
      <c r="EO33" s="440">
        <f t="shared" si="25"/>
        <v>492.54099999999994</v>
      </c>
      <c r="EP33" s="440">
        <f t="shared" si="26"/>
        <v>1401.424651</v>
      </c>
      <c r="EQ33" s="441">
        <f t="shared" si="26"/>
        <v>6190.9580000000005</v>
      </c>
    </row>
    <row r="34" spans="1:147" ht="14.4" customHeight="1" x14ac:dyDescent="0.2">
      <c r="A34" s="528" t="s">
        <v>80</v>
      </c>
      <c r="B34" s="529">
        <f t="shared" si="5"/>
        <v>71900.787000000026</v>
      </c>
      <c r="C34" s="530">
        <f t="shared" si="27"/>
        <v>114004.69999999998</v>
      </c>
      <c r="D34" s="531">
        <v>59316.02800000002</v>
      </c>
      <c r="E34" s="531">
        <v>75804.510999999999</v>
      </c>
      <c r="F34" s="531">
        <v>3154.1370000000006</v>
      </c>
      <c r="G34" s="531">
        <v>20064.584999999999</v>
      </c>
      <c r="H34" s="531">
        <v>6.6240000000000014</v>
      </c>
      <c r="I34" s="531">
        <v>568.70600000000002</v>
      </c>
      <c r="J34" s="531">
        <v>57.803999999999995</v>
      </c>
      <c r="K34" s="531">
        <v>828.41499999999996</v>
      </c>
      <c r="L34" s="531">
        <v>9366.1940000000031</v>
      </c>
      <c r="M34" s="532">
        <v>16738.482999999997</v>
      </c>
      <c r="N34" s="442">
        <f t="shared" si="6"/>
        <v>62243.68</v>
      </c>
      <c r="O34" s="443">
        <f t="shared" si="28"/>
        <v>109541.65800000005</v>
      </c>
      <c r="P34" s="533">
        <v>48300.751000000004</v>
      </c>
      <c r="Q34" s="533">
        <v>77143.431000000055</v>
      </c>
      <c r="R34" s="533">
        <v>3706.0920000000001</v>
      </c>
      <c r="S34" s="533">
        <v>15805.342999999999</v>
      </c>
      <c r="T34" s="533">
        <v>4.1550000000000002</v>
      </c>
      <c r="U34" s="533">
        <v>234.41099999999997</v>
      </c>
      <c r="V34" s="533">
        <v>40.982999999999997</v>
      </c>
      <c r="W34" s="533">
        <v>325.49</v>
      </c>
      <c r="X34" s="533">
        <v>10191.699000000001</v>
      </c>
      <c r="Y34" s="533">
        <v>16032.983</v>
      </c>
      <c r="Z34" s="442">
        <f t="shared" si="7"/>
        <v>49737.321999999956</v>
      </c>
      <c r="AA34" s="443">
        <f t="shared" si="29"/>
        <v>114400.25700000001</v>
      </c>
      <c r="AB34" s="533">
        <v>36718.415999999954</v>
      </c>
      <c r="AC34" s="533">
        <v>90257.101999999999</v>
      </c>
      <c r="AD34" s="533">
        <v>2409.0759999999996</v>
      </c>
      <c r="AE34" s="533">
        <v>8379.9669999999987</v>
      </c>
      <c r="AF34" s="533">
        <v>2.8650000000000002</v>
      </c>
      <c r="AG34" s="533">
        <v>330.899</v>
      </c>
      <c r="AH34" s="533">
        <v>97.260999999999996</v>
      </c>
      <c r="AI34" s="533">
        <v>318.11299999999994</v>
      </c>
      <c r="AJ34" s="533">
        <v>10509.704000000002</v>
      </c>
      <c r="AK34" s="534">
        <v>15114.176000000012</v>
      </c>
      <c r="AL34" s="442">
        <f t="shared" si="30"/>
        <v>42027.597999999998</v>
      </c>
      <c r="AM34" s="443">
        <f t="shared" si="31"/>
        <v>97516.656999999977</v>
      </c>
      <c r="AN34" s="444">
        <v>30177.785</v>
      </c>
      <c r="AO34" s="444">
        <v>76267.366999999998</v>
      </c>
      <c r="AP34" s="444">
        <v>2353.933</v>
      </c>
      <c r="AQ34" s="444">
        <v>6231.54</v>
      </c>
      <c r="AR34" s="444">
        <v>4.9240000000000004</v>
      </c>
      <c r="AS34" s="444">
        <v>611.93799999999999</v>
      </c>
      <c r="AT34" s="444">
        <v>31.461000000000002</v>
      </c>
      <c r="AU34" s="444">
        <v>138.999</v>
      </c>
      <c r="AV34" s="444">
        <v>9459.494999999999</v>
      </c>
      <c r="AW34" s="445">
        <v>14266.813</v>
      </c>
      <c r="AX34" s="442">
        <f t="shared" si="8"/>
        <v>44453.094999999994</v>
      </c>
      <c r="AY34" s="443">
        <f t="shared" si="9"/>
        <v>85918.977999999988</v>
      </c>
      <c r="AZ34" s="444">
        <v>32050.779999999995</v>
      </c>
      <c r="BA34" s="444">
        <v>60343.067999999999</v>
      </c>
      <c r="BB34" s="444">
        <v>3896.3629999999998</v>
      </c>
      <c r="BC34" s="444">
        <v>11735.853999999999</v>
      </c>
      <c r="BD34" s="444">
        <v>8.3369999999999997</v>
      </c>
      <c r="BE34" s="444">
        <v>426.59899999999999</v>
      </c>
      <c r="BF34" s="444">
        <v>24.742000000000001</v>
      </c>
      <c r="BG34" s="444">
        <v>127.96599999999999</v>
      </c>
      <c r="BH34" s="444">
        <v>8472.8730000000014</v>
      </c>
      <c r="BI34" s="445">
        <v>13285.491</v>
      </c>
      <c r="BJ34" s="442">
        <f t="shared" si="34"/>
        <v>31278.39000000005</v>
      </c>
      <c r="BK34" s="443">
        <f t="shared" si="35"/>
        <v>59882.670999999951</v>
      </c>
      <c r="BL34" s="451">
        <v>29284.71000000005</v>
      </c>
      <c r="BM34" s="451">
        <v>51795.462999999952</v>
      </c>
      <c r="BN34" s="451">
        <v>1850.91</v>
      </c>
      <c r="BO34" s="451">
        <v>7596.8099999999995</v>
      </c>
      <c r="BP34" s="451">
        <v>4.5129999999999999</v>
      </c>
      <c r="BQ34" s="451">
        <v>446.73</v>
      </c>
      <c r="BR34" s="451">
        <v>138.25700000000001</v>
      </c>
      <c r="BS34" s="451">
        <v>27.946999999999999</v>
      </c>
      <c r="BT34" s="451"/>
      <c r="BU34" s="452">
        <v>15.721</v>
      </c>
      <c r="BV34" s="442">
        <f t="shared" si="36"/>
        <v>28476.743350000004</v>
      </c>
      <c r="BW34" s="443">
        <f t="shared" si="37"/>
        <v>55591.27</v>
      </c>
      <c r="BX34" s="451">
        <v>27686.929826000007</v>
      </c>
      <c r="BY34" s="451">
        <v>47958.788999999997</v>
      </c>
      <c r="BZ34" s="451">
        <v>777.39067499999999</v>
      </c>
      <c r="CA34" s="451">
        <v>6709.5009999999993</v>
      </c>
      <c r="CB34" s="451">
        <v>4.144622</v>
      </c>
      <c r="CC34" s="451">
        <v>867.30600000000004</v>
      </c>
      <c r="CD34" s="451">
        <v>6.4832899999999993</v>
      </c>
      <c r="CE34" s="451">
        <v>17.302</v>
      </c>
      <c r="CF34" s="451">
        <v>1.794937</v>
      </c>
      <c r="CG34" s="535">
        <v>38.372000000000007</v>
      </c>
      <c r="CH34" s="449">
        <f t="shared" si="12"/>
        <v>32930</v>
      </c>
      <c r="CI34" s="450">
        <f t="shared" si="13"/>
        <v>50325</v>
      </c>
      <c r="CJ34" s="451">
        <v>24015</v>
      </c>
      <c r="CK34" s="451">
        <v>39460</v>
      </c>
      <c r="CL34" s="451">
        <v>3178</v>
      </c>
      <c r="CM34" s="451">
        <v>7670</v>
      </c>
      <c r="CN34" s="451">
        <v>5</v>
      </c>
      <c r="CO34" s="451">
        <v>1104</v>
      </c>
      <c r="CP34" s="451">
        <v>5732</v>
      </c>
      <c r="CQ34" s="452">
        <v>2091</v>
      </c>
      <c r="CR34" s="449">
        <f t="shared" si="14"/>
        <v>26937.270184000008</v>
      </c>
      <c r="CS34" s="450">
        <f t="shared" si="15"/>
        <v>49015.696000000004</v>
      </c>
      <c r="CT34" s="443">
        <v>23093.010813000008</v>
      </c>
      <c r="CU34" s="443">
        <v>34145.576000000001</v>
      </c>
      <c r="CV34" s="443">
        <v>2765.4717500000002</v>
      </c>
      <c r="CW34" s="443">
        <v>11376.237000000001</v>
      </c>
      <c r="CX34" s="443">
        <v>5.7290760000000001</v>
      </c>
      <c r="CY34" s="443">
        <v>1397.8510000000001</v>
      </c>
      <c r="CZ34" s="443">
        <v>1073.0585450000001</v>
      </c>
      <c r="DA34" s="448">
        <v>2096.0320000000002</v>
      </c>
      <c r="DB34" s="449">
        <f t="shared" si="16"/>
        <v>26323.512292000003</v>
      </c>
      <c r="DC34" s="450">
        <f t="shared" si="17"/>
        <v>42191.914000000004</v>
      </c>
      <c r="DD34" s="443">
        <v>23085.825833000006</v>
      </c>
      <c r="DE34" s="443">
        <v>32858.532000000007</v>
      </c>
      <c r="DF34" s="443">
        <v>2633.57</v>
      </c>
      <c r="DG34" s="443">
        <v>7217.3449999999993</v>
      </c>
      <c r="DH34" s="443">
        <v>4.0738649999999996</v>
      </c>
      <c r="DI34" s="443">
        <v>319.62099999999998</v>
      </c>
      <c r="DJ34" s="443">
        <v>600.04259400000001</v>
      </c>
      <c r="DK34" s="448">
        <v>1796.4160000000002</v>
      </c>
      <c r="DL34" s="449">
        <f t="shared" si="18"/>
        <v>31717.877816</v>
      </c>
      <c r="DM34" s="450">
        <f t="shared" si="19"/>
        <v>39456.118999999999</v>
      </c>
      <c r="DN34" s="443">
        <v>24619.854006000001</v>
      </c>
      <c r="DO34" s="443">
        <v>30811.751</v>
      </c>
      <c r="DP34" s="443">
        <v>6485.9559199999994</v>
      </c>
      <c r="DQ34" s="443">
        <v>7493.5450000000001</v>
      </c>
      <c r="DR34" s="443">
        <v>2.2386399999999997</v>
      </c>
      <c r="DS34" s="443">
        <v>485.37600000000003</v>
      </c>
      <c r="DT34" s="443">
        <v>609.82925</v>
      </c>
      <c r="DU34" s="448">
        <v>665.447</v>
      </c>
      <c r="DV34" s="449">
        <f t="shared" si="20"/>
        <v>17619.896000000019</v>
      </c>
      <c r="DW34" s="450">
        <f t="shared" si="21"/>
        <v>50472.605000000003</v>
      </c>
      <c r="DX34" s="451">
        <v>10921.994000000021</v>
      </c>
      <c r="DY34" s="451">
        <v>42032.41</v>
      </c>
      <c r="DZ34" s="451">
        <v>6695.1779999999999</v>
      </c>
      <c r="EA34" s="451">
        <v>614.98599999999999</v>
      </c>
      <c r="EB34" s="451">
        <v>2.7240000000000002</v>
      </c>
      <c r="EC34" s="451">
        <v>1086.5339999999999</v>
      </c>
      <c r="ED34" s="450"/>
      <c r="EE34" s="453">
        <v>6738.6750000000002</v>
      </c>
      <c r="EF34" s="536">
        <f t="shared" si="22"/>
        <v>465646.17164200003</v>
      </c>
      <c r="EG34" s="444">
        <f t="shared" si="23"/>
        <v>868317.52500000002</v>
      </c>
      <c r="EH34" s="440">
        <f t="shared" si="24"/>
        <v>369271.08447800006</v>
      </c>
      <c r="EI34" s="440">
        <f t="shared" si="24"/>
        <v>658878</v>
      </c>
      <c r="EJ34" s="440">
        <f t="shared" si="24"/>
        <v>39906.077344999998</v>
      </c>
      <c r="EK34" s="440">
        <f t="shared" si="24"/>
        <v>110895.71299999999</v>
      </c>
      <c r="EL34" s="440">
        <f t="shared" si="24"/>
        <v>55.328202999999995</v>
      </c>
      <c r="EM34" s="440">
        <f t="shared" si="24"/>
        <v>7879.9710000000005</v>
      </c>
      <c r="EN34" s="440">
        <f t="shared" si="25"/>
        <v>396.99128999999999</v>
      </c>
      <c r="EO34" s="440">
        <f t="shared" si="25"/>
        <v>1784.232</v>
      </c>
      <c r="EP34" s="440">
        <f t="shared" si="26"/>
        <v>56016.690326000004</v>
      </c>
      <c r="EQ34" s="441">
        <f t="shared" si="26"/>
        <v>88879.609000000011</v>
      </c>
    </row>
    <row r="35" spans="1:147" ht="14.4" customHeight="1" x14ac:dyDescent="0.2">
      <c r="A35" s="528" t="s">
        <v>117</v>
      </c>
      <c r="B35" s="529">
        <f t="shared" si="5"/>
        <v>40989.989000000009</v>
      </c>
      <c r="C35" s="530">
        <f t="shared" si="27"/>
        <v>71791.494999999995</v>
      </c>
      <c r="D35" s="531">
        <v>2680.4639999999999</v>
      </c>
      <c r="E35" s="531">
        <v>13001.463</v>
      </c>
      <c r="F35" s="531">
        <v>37839.72800000001</v>
      </c>
      <c r="G35" s="531">
        <v>20771.831999999999</v>
      </c>
      <c r="H35" s="531">
        <v>9.5190000000000019</v>
      </c>
      <c r="I35" s="531">
        <v>650.00400000000002</v>
      </c>
      <c r="J35" s="531">
        <v>2.8820000000000001</v>
      </c>
      <c r="K35" s="531">
        <v>64.881999999999991</v>
      </c>
      <c r="L35" s="531">
        <v>457.39599999999996</v>
      </c>
      <c r="M35" s="532">
        <v>37303.313999999998</v>
      </c>
      <c r="N35" s="442">
        <f t="shared" si="6"/>
        <v>9342.1649999999972</v>
      </c>
      <c r="O35" s="443">
        <f t="shared" si="28"/>
        <v>26838.444999999996</v>
      </c>
      <c r="P35" s="533">
        <v>2773.933</v>
      </c>
      <c r="Q35" s="533">
        <v>15620.875</v>
      </c>
      <c r="R35" s="533">
        <v>5747.7579999999998</v>
      </c>
      <c r="S35" s="533">
        <v>6738.0629999999992</v>
      </c>
      <c r="T35" s="533">
        <v>7.9080000000000021</v>
      </c>
      <c r="U35" s="533">
        <v>1556.2530000000002</v>
      </c>
      <c r="V35" s="533">
        <v>9.32</v>
      </c>
      <c r="W35" s="533">
        <v>86.599000000000018</v>
      </c>
      <c r="X35" s="533">
        <v>803.24599999999987</v>
      </c>
      <c r="Y35" s="533">
        <v>2836.6549999999997</v>
      </c>
      <c r="Z35" s="442">
        <f t="shared" si="7"/>
        <v>6245.6299999999983</v>
      </c>
      <c r="AA35" s="443">
        <f t="shared" si="29"/>
        <v>21799.104999999996</v>
      </c>
      <c r="AB35" s="533">
        <v>2497.2669999999989</v>
      </c>
      <c r="AC35" s="533">
        <v>11966.411999999998</v>
      </c>
      <c r="AD35" s="533">
        <v>2856.0429999999997</v>
      </c>
      <c r="AE35" s="533">
        <v>4779.7319999999982</v>
      </c>
      <c r="AF35" s="533">
        <v>5.0490000000000004</v>
      </c>
      <c r="AG35" s="533">
        <v>1081.252</v>
      </c>
      <c r="AH35" s="533">
        <v>10.364000000000001</v>
      </c>
      <c r="AI35" s="533">
        <v>80.941000000000003</v>
      </c>
      <c r="AJ35" s="533">
        <v>876.90699999999993</v>
      </c>
      <c r="AK35" s="534">
        <v>3890.7679999999996</v>
      </c>
      <c r="AL35" s="442">
        <f t="shared" si="30"/>
        <v>17100.338</v>
      </c>
      <c r="AM35" s="443">
        <f t="shared" si="31"/>
        <v>22876.600999999999</v>
      </c>
      <c r="AN35" s="444">
        <v>12757.274000000001</v>
      </c>
      <c r="AO35" s="444">
        <v>15789.130999999999</v>
      </c>
      <c r="AP35" s="444">
        <v>3647.8150000000001</v>
      </c>
      <c r="AQ35" s="444">
        <v>4317.0600000000004</v>
      </c>
      <c r="AR35" s="444">
        <v>4.657</v>
      </c>
      <c r="AS35" s="444">
        <v>1338.511</v>
      </c>
      <c r="AT35" s="454">
        <v>0.161</v>
      </c>
      <c r="AU35" s="454">
        <v>6.3979999999999997</v>
      </c>
      <c r="AV35" s="444">
        <v>690.43099999999993</v>
      </c>
      <c r="AW35" s="445">
        <v>1425.501</v>
      </c>
      <c r="AX35" s="442">
        <f t="shared" si="8"/>
        <v>41850.241999999998</v>
      </c>
      <c r="AY35" s="443">
        <f t="shared" si="9"/>
        <v>28096.530999999999</v>
      </c>
      <c r="AZ35" s="444">
        <v>35077.121999999996</v>
      </c>
      <c r="BA35" s="444">
        <v>19642.969000000001</v>
      </c>
      <c r="BB35" s="444">
        <v>4515.4359999999997</v>
      </c>
      <c r="BC35" s="444">
        <v>5131.55</v>
      </c>
      <c r="BD35" s="444">
        <v>4.1459999999999999</v>
      </c>
      <c r="BE35" s="444">
        <v>786.44500000000005</v>
      </c>
      <c r="BF35" s="454">
        <v>14.074</v>
      </c>
      <c r="BG35" s="454">
        <v>76.923000000000002</v>
      </c>
      <c r="BH35" s="444">
        <v>2239.4639999999999</v>
      </c>
      <c r="BI35" s="445">
        <v>2458.6439999999998</v>
      </c>
      <c r="BJ35" s="442">
        <f t="shared" si="34"/>
        <v>116424.86999999997</v>
      </c>
      <c r="BK35" s="443">
        <f t="shared" si="35"/>
        <v>61082.819999999963</v>
      </c>
      <c r="BL35" s="451">
        <v>13251.685000000001</v>
      </c>
      <c r="BM35" s="451">
        <v>17055.932000000001</v>
      </c>
      <c r="BN35" s="451">
        <v>102922.45099999996</v>
      </c>
      <c r="BO35" s="451">
        <v>43454.138999999966</v>
      </c>
      <c r="BP35" s="451">
        <v>4.6489999999999991</v>
      </c>
      <c r="BQ35" s="451">
        <v>376.18699999999995</v>
      </c>
      <c r="BR35" s="455">
        <v>245.19699999999997</v>
      </c>
      <c r="BS35" s="451">
        <v>192.00900000000001</v>
      </c>
      <c r="BT35" s="451">
        <v>0.88800000000000012</v>
      </c>
      <c r="BU35" s="452">
        <v>4.5529999999999999</v>
      </c>
      <c r="BV35" s="442">
        <f t="shared" si="36"/>
        <v>10006.878729</v>
      </c>
      <c r="BW35" s="443">
        <f t="shared" si="37"/>
        <v>16345.395</v>
      </c>
      <c r="BX35" s="451">
        <v>2709.178218</v>
      </c>
      <c r="BY35" s="451">
        <v>10756.965</v>
      </c>
      <c r="BZ35" s="451">
        <v>7290.6740760000002</v>
      </c>
      <c r="CA35" s="451">
        <v>4965.6149999999989</v>
      </c>
      <c r="CB35" s="451">
        <v>5.869186</v>
      </c>
      <c r="CC35" s="451">
        <v>614.72700000000009</v>
      </c>
      <c r="CD35" s="455"/>
      <c r="CE35" s="451">
        <v>1.486</v>
      </c>
      <c r="CF35" s="451">
        <v>1.157249</v>
      </c>
      <c r="CG35" s="535">
        <v>6.6019999999999994</v>
      </c>
      <c r="CH35" s="449">
        <f t="shared" si="12"/>
        <v>4483</v>
      </c>
      <c r="CI35" s="450">
        <f t="shared" si="13"/>
        <v>12985</v>
      </c>
      <c r="CJ35" s="451">
        <v>2323</v>
      </c>
      <c r="CK35" s="451">
        <v>9593</v>
      </c>
      <c r="CL35" s="451">
        <v>2151</v>
      </c>
      <c r="CM35" s="451">
        <v>2652</v>
      </c>
      <c r="CN35" s="451">
        <v>9</v>
      </c>
      <c r="CO35" s="451">
        <v>731</v>
      </c>
      <c r="CP35" s="451"/>
      <c r="CQ35" s="452">
        <v>9</v>
      </c>
      <c r="CR35" s="449">
        <f t="shared" si="14"/>
        <v>37894.242834999997</v>
      </c>
      <c r="CS35" s="450">
        <f t="shared" si="15"/>
        <v>22990.832999999999</v>
      </c>
      <c r="CT35" s="443">
        <v>1061.539374</v>
      </c>
      <c r="CU35" s="443">
        <v>5826.6399999999994</v>
      </c>
      <c r="CV35" s="443">
        <v>29415.431565999999</v>
      </c>
      <c r="CW35" s="443">
        <v>15341.951000000001</v>
      </c>
      <c r="CX35" s="443">
        <v>9.1450569999999995</v>
      </c>
      <c r="CY35" s="443">
        <v>995.72800000000007</v>
      </c>
      <c r="CZ35" s="443">
        <v>7408.1268380000001</v>
      </c>
      <c r="DA35" s="448">
        <v>826.51400000000001</v>
      </c>
      <c r="DB35" s="449">
        <f t="shared" si="16"/>
        <v>10016.118396</v>
      </c>
      <c r="DC35" s="450">
        <f t="shared" si="17"/>
        <v>16159.026000000002</v>
      </c>
      <c r="DD35" s="443">
        <v>1504.4991899999998</v>
      </c>
      <c r="DE35" s="443">
        <v>9723.9</v>
      </c>
      <c r="DF35" s="443">
        <v>8440.9813759999997</v>
      </c>
      <c r="DG35" s="443">
        <v>5694.6980000000003</v>
      </c>
      <c r="DH35" s="443">
        <v>8.1704420000000013</v>
      </c>
      <c r="DI35" s="443">
        <v>578.50400000000002</v>
      </c>
      <c r="DJ35" s="443">
        <v>62.467388000000007</v>
      </c>
      <c r="DK35" s="448">
        <v>161.92400000000001</v>
      </c>
      <c r="DL35" s="449">
        <f t="shared" si="18"/>
        <v>4739.60077</v>
      </c>
      <c r="DM35" s="450">
        <f t="shared" si="19"/>
        <v>9841.5430000000015</v>
      </c>
      <c r="DN35" s="443">
        <v>1328.31366</v>
      </c>
      <c r="DO35" s="443">
        <v>5697.643</v>
      </c>
      <c r="DP35" s="443">
        <v>3392.5099500000001</v>
      </c>
      <c r="DQ35" s="443">
        <v>3738.8240000000001</v>
      </c>
      <c r="DR35" s="443">
        <v>9.1009300000000017</v>
      </c>
      <c r="DS35" s="443">
        <v>306.92099999999999</v>
      </c>
      <c r="DT35" s="443">
        <v>9.6762300000000003</v>
      </c>
      <c r="DU35" s="448">
        <v>98.155000000000001</v>
      </c>
      <c r="DV35" s="449">
        <f t="shared" si="20"/>
        <v>72724.835000000006</v>
      </c>
      <c r="DW35" s="450">
        <f t="shared" si="21"/>
        <v>28872.606999999996</v>
      </c>
      <c r="DX35" s="451">
        <v>1447.557</v>
      </c>
      <c r="DY35" s="451">
        <v>7212.9139999999989</v>
      </c>
      <c r="DZ35" s="451">
        <v>71266.95</v>
      </c>
      <c r="EA35" s="451">
        <v>21180.087</v>
      </c>
      <c r="EB35" s="451">
        <v>2.3719999999999994</v>
      </c>
      <c r="EC35" s="451">
        <v>104.09700000000001</v>
      </c>
      <c r="ED35" s="450">
        <v>7.9560000000000004</v>
      </c>
      <c r="EE35" s="453">
        <v>375.50900000000001</v>
      </c>
      <c r="EF35" s="536">
        <f t="shared" si="22"/>
        <v>371817.90972999996</v>
      </c>
      <c r="EG35" s="444">
        <f t="shared" si="23"/>
        <v>339679.40099999995</v>
      </c>
      <c r="EH35" s="440">
        <f t="shared" si="24"/>
        <v>79411.832442000014</v>
      </c>
      <c r="EI35" s="440">
        <f t="shared" si="24"/>
        <v>141887.84399999998</v>
      </c>
      <c r="EJ35" s="440">
        <f t="shared" si="24"/>
        <v>279486.77796799998</v>
      </c>
      <c r="EK35" s="440">
        <f t="shared" si="24"/>
        <v>138765.55099999998</v>
      </c>
      <c r="EL35" s="440">
        <f t="shared" si="24"/>
        <v>79.585615000000018</v>
      </c>
      <c r="EM35" s="440">
        <f t="shared" si="24"/>
        <v>9119.6290000000008</v>
      </c>
      <c r="EN35" s="440">
        <f t="shared" si="25"/>
        <v>281.99799999999993</v>
      </c>
      <c r="EO35" s="440">
        <f t="shared" si="25"/>
        <v>509.23800000000011</v>
      </c>
      <c r="EP35" s="440">
        <f t="shared" si="26"/>
        <v>12557.715704999999</v>
      </c>
      <c r="EQ35" s="441">
        <f t="shared" si="26"/>
        <v>49397.138999999996</v>
      </c>
    </row>
    <row r="36" spans="1:147" ht="14.4" customHeight="1" x14ac:dyDescent="0.2">
      <c r="A36" s="528" t="s">
        <v>118</v>
      </c>
      <c r="B36" s="529">
        <f t="shared" si="5"/>
        <v>1994069.3509999998</v>
      </c>
      <c r="C36" s="530">
        <f t="shared" si="27"/>
        <v>1640905.31</v>
      </c>
      <c r="D36" s="531">
        <v>581128.01099999982</v>
      </c>
      <c r="E36" s="531">
        <v>1568857.3599999999</v>
      </c>
      <c r="F36" s="531">
        <v>1392804.9849999999</v>
      </c>
      <c r="G36" s="531">
        <v>0</v>
      </c>
      <c r="H36" s="531">
        <v>1916.0069999999998</v>
      </c>
      <c r="I36" s="531">
        <v>15784.686000000002</v>
      </c>
      <c r="J36" s="531">
        <v>56.018000000000008</v>
      </c>
      <c r="K36" s="531">
        <v>1438.7149999999999</v>
      </c>
      <c r="L36" s="531">
        <v>18164.330000000009</v>
      </c>
      <c r="M36" s="532">
        <v>54824.548999999999</v>
      </c>
      <c r="N36" s="442">
        <f t="shared" si="6"/>
        <v>1813957.9709999997</v>
      </c>
      <c r="O36" s="443">
        <f t="shared" si="28"/>
        <v>2204176.0860000001</v>
      </c>
      <c r="P36" s="533">
        <v>460560.13699999981</v>
      </c>
      <c r="Q36" s="533">
        <v>1367751.6890000002</v>
      </c>
      <c r="R36" s="533">
        <v>1337167.5289999999</v>
      </c>
      <c r="S36" s="533">
        <v>789757.03700000013</v>
      </c>
      <c r="T36" s="533">
        <v>701.35699999999986</v>
      </c>
      <c r="U36" s="533">
        <v>14805.066000000001</v>
      </c>
      <c r="V36" s="533">
        <v>48.734000000000009</v>
      </c>
      <c r="W36" s="533">
        <v>1078.2719999999999</v>
      </c>
      <c r="X36" s="533">
        <v>15480.213999999994</v>
      </c>
      <c r="Y36" s="533">
        <v>30784.022000000001</v>
      </c>
      <c r="Z36" s="442">
        <f t="shared" si="7"/>
        <v>2015637.2309999999</v>
      </c>
      <c r="AA36" s="443">
        <f t="shared" si="29"/>
        <v>2209091.5569999963</v>
      </c>
      <c r="AB36" s="533">
        <v>490984.55999999936</v>
      </c>
      <c r="AC36" s="533">
        <v>1333728.6549999965</v>
      </c>
      <c r="AD36" s="533">
        <v>1508260.6220000004</v>
      </c>
      <c r="AE36" s="533">
        <v>831730.4389999999</v>
      </c>
      <c r="AF36" s="533">
        <v>102.09300000000006</v>
      </c>
      <c r="AG36" s="533">
        <v>12586.375000000004</v>
      </c>
      <c r="AH36" s="533">
        <v>717.92100000000005</v>
      </c>
      <c r="AI36" s="533">
        <v>2191.85</v>
      </c>
      <c r="AJ36" s="533">
        <v>15572.035000000014</v>
      </c>
      <c r="AK36" s="534">
        <v>28854.238000000016</v>
      </c>
      <c r="AL36" s="442">
        <f t="shared" si="30"/>
        <v>1647423.6159999997</v>
      </c>
      <c r="AM36" s="443">
        <f t="shared" si="31"/>
        <v>1874076.628</v>
      </c>
      <c r="AN36" s="444">
        <v>605757.99099999992</v>
      </c>
      <c r="AO36" s="444">
        <v>1328819.406</v>
      </c>
      <c r="AP36" s="444">
        <v>1032788.649</v>
      </c>
      <c r="AQ36" s="444">
        <v>487624.68300000002</v>
      </c>
      <c r="AR36" s="444">
        <v>101.373</v>
      </c>
      <c r="AS36" s="444">
        <v>29520.445</v>
      </c>
      <c r="AT36" s="444">
        <v>441.16</v>
      </c>
      <c r="AU36" s="444">
        <v>1050.723</v>
      </c>
      <c r="AV36" s="444">
        <v>8334.4429999999993</v>
      </c>
      <c r="AW36" s="445">
        <v>27061.370999999999</v>
      </c>
      <c r="AX36" s="442">
        <f t="shared" si="8"/>
        <v>1742060.0789999987</v>
      </c>
      <c r="AY36" s="443">
        <f t="shared" si="9"/>
        <v>1991377.2290000001</v>
      </c>
      <c r="AZ36" s="444">
        <v>842362.32099999883</v>
      </c>
      <c r="BA36" s="444">
        <v>1448519.5380000002</v>
      </c>
      <c r="BB36" s="444">
        <v>880712.13099999994</v>
      </c>
      <c r="BC36" s="444">
        <v>496205.24100000004</v>
      </c>
      <c r="BD36" s="444">
        <v>85.575000000000003</v>
      </c>
      <c r="BE36" s="444">
        <v>11611.653999999999</v>
      </c>
      <c r="BF36" s="444">
        <v>345.63800000000003</v>
      </c>
      <c r="BG36" s="444">
        <v>2091.9879999999998</v>
      </c>
      <c r="BH36" s="444">
        <v>18554.414000000001</v>
      </c>
      <c r="BI36" s="445">
        <v>32948.808000000005</v>
      </c>
      <c r="BJ36" s="442">
        <f t="shared" si="34"/>
        <v>1393345.6209999993</v>
      </c>
      <c r="BK36" s="443">
        <f t="shared" si="35"/>
        <v>1869076.382999999</v>
      </c>
      <c r="BL36" s="451">
        <v>520413.89299999975</v>
      </c>
      <c r="BM36" s="451">
        <v>1209248.142999999</v>
      </c>
      <c r="BN36" s="451">
        <v>872106.74299999978</v>
      </c>
      <c r="BO36" s="451">
        <v>647280.42300000007</v>
      </c>
      <c r="BP36" s="451">
        <v>82.689000000000021</v>
      </c>
      <c r="BQ36" s="451">
        <v>9863.6190000000024</v>
      </c>
      <c r="BR36" s="451">
        <v>686.07900000000006</v>
      </c>
      <c r="BS36" s="451">
        <v>1544.1939999999997</v>
      </c>
      <c r="BT36" s="451">
        <v>56.216999999999999</v>
      </c>
      <c r="BU36" s="452">
        <v>1140.0040000000001</v>
      </c>
      <c r="BV36" s="442">
        <f t="shared" si="36"/>
        <v>1419405.0616910001</v>
      </c>
      <c r="BW36" s="443">
        <f t="shared" si="37"/>
        <v>1848165.6140000001</v>
      </c>
      <c r="BX36" s="451">
        <v>413392.83442899992</v>
      </c>
      <c r="BY36" s="451">
        <v>998495.01300000004</v>
      </c>
      <c r="BZ36" s="451">
        <v>1005758.6542170002</v>
      </c>
      <c r="CA36" s="451">
        <v>837651.09900000005</v>
      </c>
      <c r="CB36" s="451">
        <v>95.846193000000014</v>
      </c>
      <c r="CC36" s="451">
        <v>10358.166000000001</v>
      </c>
      <c r="CD36" s="451">
        <v>148.67527899999999</v>
      </c>
      <c r="CE36" s="451">
        <v>1504.8419999999999</v>
      </c>
      <c r="CF36" s="451">
        <v>9.0515730000000012</v>
      </c>
      <c r="CG36" s="535">
        <v>156.49400000000003</v>
      </c>
      <c r="CH36" s="449">
        <f t="shared" si="12"/>
        <v>1602390</v>
      </c>
      <c r="CI36" s="450">
        <f t="shared" si="13"/>
        <v>1828480</v>
      </c>
      <c r="CJ36" s="451">
        <v>353473</v>
      </c>
      <c r="CK36" s="451">
        <v>930413</v>
      </c>
      <c r="CL36" s="451">
        <v>1224045</v>
      </c>
      <c r="CM36" s="451">
        <v>874306</v>
      </c>
      <c r="CN36" s="451">
        <v>66</v>
      </c>
      <c r="CO36" s="451">
        <v>7049</v>
      </c>
      <c r="CP36" s="451">
        <v>24806</v>
      </c>
      <c r="CQ36" s="452">
        <v>16712</v>
      </c>
      <c r="CR36" s="449">
        <f t="shared" si="14"/>
        <v>1375587.5674839998</v>
      </c>
      <c r="CS36" s="450">
        <f t="shared" si="15"/>
        <v>1610171.6580000021</v>
      </c>
      <c r="CT36" s="443">
        <v>396624.92787399981</v>
      </c>
      <c r="CU36" s="443">
        <v>908216.13800000225</v>
      </c>
      <c r="CV36" s="443">
        <v>963479.17728900001</v>
      </c>
      <c r="CW36" s="443">
        <v>667972.49699999997</v>
      </c>
      <c r="CX36" s="443">
        <v>96.53385200000001</v>
      </c>
      <c r="CY36" s="443">
        <v>8852.8250000000007</v>
      </c>
      <c r="CZ36" s="443">
        <v>15386.928469</v>
      </c>
      <c r="DA36" s="448">
        <v>25130.198</v>
      </c>
      <c r="DB36" s="449">
        <f t="shared" si="16"/>
        <v>1202039.576227</v>
      </c>
      <c r="DC36" s="450">
        <f t="shared" si="17"/>
        <v>1333399.7289999998</v>
      </c>
      <c r="DD36" s="443">
        <v>268337.97798100009</v>
      </c>
      <c r="DE36" s="443">
        <v>722501.41899999999</v>
      </c>
      <c r="DF36" s="443">
        <v>921111.63921399997</v>
      </c>
      <c r="DG36" s="443">
        <v>586936.06599999999</v>
      </c>
      <c r="DH36" s="443">
        <v>188.05943799999997</v>
      </c>
      <c r="DI36" s="443">
        <v>7683.5579999999991</v>
      </c>
      <c r="DJ36" s="443">
        <v>12401.899594</v>
      </c>
      <c r="DK36" s="448">
        <v>16278.686</v>
      </c>
      <c r="DL36" s="449">
        <f t="shared" si="18"/>
        <v>1163812.9557039996</v>
      </c>
      <c r="DM36" s="450">
        <f t="shared" si="19"/>
        <v>1072924.277</v>
      </c>
      <c r="DN36" s="443">
        <v>244814.74483899982</v>
      </c>
      <c r="DO36" s="443">
        <v>619806.92200000002</v>
      </c>
      <c r="DP36" s="443">
        <v>911359.3706599999</v>
      </c>
      <c r="DQ36" s="443">
        <v>427655.81200000003</v>
      </c>
      <c r="DR36" s="443">
        <v>88.351137999999992</v>
      </c>
      <c r="DS36" s="443">
        <v>7431.4539999999997</v>
      </c>
      <c r="DT36" s="443">
        <v>7550.4890670000004</v>
      </c>
      <c r="DU36" s="448">
        <v>18030.089</v>
      </c>
      <c r="DV36" s="449">
        <f t="shared" si="20"/>
        <v>994263.86399999994</v>
      </c>
      <c r="DW36" s="450">
        <f t="shared" si="21"/>
        <v>1192288.0109999999</v>
      </c>
      <c r="DX36" s="451">
        <v>224297.78400000001</v>
      </c>
      <c r="DY36" s="451">
        <v>644910.64799999993</v>
      </c>
      <c r="DZ36" s="451">
        <v>769711.49800000002</v>
      </c>
      <c r="EA36" s="451">
        <v>492014.94899999991</v>
      </c>
      <c r="EB36" s="451">
        <v>132.47</v>
      </c>
      <c r="EC36" s="451">
        <v>11528.386999999999</v>
      </c>
      <c r="ED36" s="450">
        <v>122.11200000000001</v>
      </c>
      <c r="EE36" s="453">
        <v>43834.027000000024</v>
      </c>
      <c r="EF36" s="536">
        <f t="shared" si="22"/>
        <v>18363992.894105997</v>
      </c>
      <c r="EG36" s="444">
        <f t="shared" si="23"/>
        <v>20674132.481999997</v>
      </c>
      <c r="EH36" s="440">
        <f t="shared" si="24"/>
        <v>5402148.182122997</v>
      </c>
      <c r="EI36" s="440">
        <f t="shared" si="24"/>
        <v>13081267.930999998</v>
      </c>
      <c r="EJ36" s="440">
        <f t="shared" si="24"/>
        <v>12819305.99838</v>
      </c>
      <c r="EK36" s="440">
        <f t="shared" si="24"/>
        <v>7139134.2459999993</v>
      </c>
      <c r="EL36" s="440">
        <f t="shared" si="24"/>
        <v>3656.354621</v>
      </c>
      <c r="EM36" s="440">
        <f t="shared" si="24"/>
        <v>147075.23499999999</v>
      </c>
      <c r="EN36" s="440">
        <f t="shared" si="25"/>
        <v>2444.2252790000002</v>
      </c>
      <c r="EO36" s="440">
        <f t="shared" si="25"/>
        <v>10900.583999999999</v>
      </c>
      <c r="EP36" s="440">
        <f t="shared" si="26"/>
        <v>136438.13370300003</v>
      </c>
      <c r="EQ36" s="441">
        <f t="shared" si="26"/>
        <v>295754.48600000003</v>
      </c>
    </row>
    <row r="37" spans="1:147" ht="14.4" customHeight="1" x14ac:dyDescent="0.2">
      <c r="A37" s="528" t="s">
        <v>119</v>
      </c>
      <c r="B37" s="529">
        <f t="shared" si="5"/>
        <v>350670.74600000004</v>
      </c>
      <c r="C37" s="530">
        <f t="shared" si="27"/>
        <v>781113.14299999981</v>
      </c>
      <c r="D37" s="531">
        <v>170843.258</v>
      </c>
      <c r="E37" s="531">
        <v>566354.54499999993</v>
      </c>
      <c r="F37" s="531">
        <v>174404.73199999999</v>
      </c>
      <c r="G37" s="531">
        <v>191173.41099999999</v>
      </c>
      <c r="H37" s="531">
        <v>105.00999999999999</v>
      </c>
      <c r="I37" s="531">
        <v>12799.971999999998</v>
      </c>
      <c r="J37" s="531">
        <v>19.480999999999998</v>
      </c>
      <c r="K37" s="531">
        <v>453.94500000000005</v>
      </c>
      <c r="L37" s="531">
        <v>5298.2650000000003</v>
      </c>
      <c r="M37" s="532">
        <v>10331.269999999997</v>
      </c>
      <c r="N37" s="442">
        <f t="shared" si="6"/>
        <v>370213.50099999999</v>
      </c>
      <c r="O37" s="443">
        <f t="shared" si="28"/>
        <v>766815.95799999998</v>
      </c>
      <c r="P37" s="533">
        <v>162275.51699999996</v>
      </c>
      <c r="Q37" s="533">
        <v>559161.19899999991</v>
      </c>
      <c r="R37" s="533">
        <v>203370.35800000001</v>
      </c>
      <c r="S37" s="533">
        <v>191433.478</v>
      </c>
      <c r="T37" s="533">
        <v>35.361000000000011</v>
      </c>
      <c r="U37" s="533">
        <v>5890.5929999999998</v>
      </c>
      <c r="V37" s="533">
        <v>61.786999999999992</v>
      </c>
      <c r="W37" s="533">
        <v>283.46399999999994</v>
      </c>
      <c r="X37" s="533">
        <v>4470.4780000000001</v>
      </c>
      <c r="Y37" s="533">
        <v>10047.224</v>
      </c>
      <c r="Z37" s="442">
        <f t="shared" si="7"/>
        <v>297991.97499999998</v>
      </c>
      <c r="AA37" s="443">
        <f t="shared" si="29"/>
        <v>629659.28899999987</v>
      </c>
      <c r="AB37" s="533">
        <v>152479.35799999998</v>
      </c>
      <c r="AC37" s="533">
        <v>507500.39199999993</v>
      </c>
      <c r="AD37" s="533">
        <v>140804.348</v>
      </c>
      <c r="AE37" s="533">
        <v>107634.48400000001</v>
      </c>
      <c r="AF37" s="533">
        <v>44.793999999999997</v>
      </c>
      <c r="AG37" s="533">
        <v>4874.0190000000002</v>
      </c>
      <c r="AH37" s="533">
        <v>513.654</v>
      </c>
      <c r="AI37" s="533">
        <v>586.10500000000002</v>
      </c>
      <c r="AJ37" s="533">
        <v>4149.8209999999999</v>
      </c>
      <c r="AK37" s="534">
        <v>9064.2890000000025</v>
      </c>
      <c r="AL37" s="442">
        <f t="shared" si="30"/>
        <v>297038.75599999994</v>
      </c>
      <c r="AM37" s="443">
        <f t="shared" si="31"/>
        <v>576829.02399999998</v>
      </c>
      <c r="AN37" s="444">
        <v>133061.853</v>
      </c>
      <c r="AO37" s="444">
        <v>459507.50300000003</v>
      </c>
      <c r="AP37" s="444">
        <v>161520.88699999999</v>
      </c>
      <c r="AQ37" s="444">
        <v>99319.164999999994</v>
      </c>
      <c r="AR37" s="444">
        <v>41.241</v>
      </c>
      <c r="AS37" s="444">
        <v>9047.3029999999999</v>
      </c>
      <c r="AT37" s="444">
        <v>66.952999999999989</v>
      </c>
      <c r="AU37" s="444">
        <v>212.01900000000001</v>
      </c>
      <c r="AV37" s="444">
        <v>2347.8220000000006</v>
      </c>
      <c r="AW37" s="445">
        <v>8743.0339999999997</v>
      </c>
      <c r="AX37" s="442">
        <f t="shared" si="8"/>
        <v>312922.28099999996</v>
      </c>
      <c r="AY37" s="443">
        <f t="shared" si="9"/>
        <v>553231.60000000009</v>
      </c>
      <c r="AZ37" s="444">
        <v>133710.82699999999</v>
      </c>
      <c r="BA37" s="444">
        <v>437882.90500000003</v>
      </c>
      <c r="BB37" s="444">
        <v>175691.25099999999</v>
      </c>
      <c r="BC37" s="444">
        <v>103481.863</v>
      </c>
      <c r="BD37" s="444">
        <v>30.534000000000002</v>
      </c>
      <c r="BE37" s="444">
        <v>3618.8829999999998</v>
      </c>
      <c r="BF37" s="444">
        <v>28.393000000000001</v>
      </c>
      <c r="BG37" s="444">
        <v>138.185</v>
      </c>
      <c r="BH37" s="444">
        <v>3461.2759999999998</v>
      </c>
      <c r="BI37" s="445">
        <v>8109.7640000000001</v>
      </c>
      <c r="BJ37" s="442">
        <f t="shared" si="34"/>
        <v>275074.23199999979</v>
      </c>
      <c r="BK37" s="443">
        <f t="shared" si="35"/>
        <v>465149.59399999952</v>
      </c>
      <c r="BL37" s="451">
        <v>167060.20599999983</v>
      </c>
      <c r="BM37" s="451">
        <v>406304.94599999959</v>
      </c>
      <c r="BN37" s="451">
        <v>107796.47599999998</v>
      </c>
      <c r="BO37" s="451">
        <v>55194.240999999995</v>
      </c>
      <c r="BP37" s="451">
        <v>53.12</v>
      </c>
      <c r="BQ37" s="451">
        <v>3263.7900000000004</v>
      </c>
      <c r="BR37" s="451">
        <v>163.40299999999999</v>
      </c>
      <c r="BS37" s="451">
        <v>337.14400000000006</v>
      </c>
      <c r="BT37" s="451">
        <v>1.0270000000000001</v>
      </c>
      <c r="BU37" s="452">
        <v>49.473000000000013</v>
      </c>
      <c r="BV37" s="442">
        <f t="shared" si="36"/>
        <v>214944.72374799999</v>
      </c>
      <c r="BW37" s="443">
        <f t="shared" si="37"/>
        <v>431252.41100000002</v>
      </c>
      <c r="BX37" s="451">
        <v>129192.51927600001</v>
      </c>
      <c r="BY37" s="451">
        <v>384184.27900000004</v>
      </c>
      <c r="BZ37" s="451">
        <v>85288.636306</v>
      </c>
      <c r="CA37" s="451">
        <v>43810.283999999992</v>
      </c>
      <c r="CB37" s="451">
        <v>20.998365000000003</v>
      </c>
      <c r="CC37" s="451">
        <v>2054.1309999999999</v>
      </c>
      <c r="CD37" s="451">
        <v>441.8098</v>
      </c>
      <c r="CE37" s="451">
        <v>1146.2069999999999</v>
      </c>
      <c r="CF37" s="451">
        <v>0.76000099999999993</v>
      </c>
      <c r="CG37" s="535">
        <v>57.510000000000005</v>
      </c>
      <c r="CH37" s="449">
        <f t="shared" si="12"/>
        <v>192348</v>
      </c>
      <c r="CI37" s="450">
        <f t="shared" si="13"/>
        <v>393087</v>
      </c>
      <c r="CJ37" s="451">
        <v>90042</v>
      </c>
      <c r="CK37" s="451">
        <v>342263</v>
      </c>
      <c r="CL37" s="451">
        <v>102263</v>
      </c>
      <c r="CM37" s="451">
        <v>48877</v>
      </c>
      <c r="CN37" s="451">
        <v>21</v>
      </c>
      <c r="CO37" s="451">
        <v>1449</v>
      </c>
      <c r="CP37" s="451">
        <v>22</v>
      </c>
      <c r="CQ37" s="452">
        <v>498</v>
      </c>
      <c r="CR37" s="449">
        <f t="shared" si="14"/>
        <v>168691.25162000002</v>
      </c>
      <c r="CS37" s="450">
        <f t="shared" si="15"/>
        <v>380407.66699999996</v>
      </c>
      <c r="CT37" s="443">
        <v>77812.080816999995</v>
      </c>
      <c r="CU37" s="443">
        <v>321650.69199999998</v>
      </c>
      <c r="CV37" s="443">
        <v>87783.934458000003</v>
      </c>
      <c r="CW37" s="443">
        <v>52938.904000000002</v>
      </c>
      <c r="CX37" s="443">
        <v>49.730274000000001</v>
      </c>
      <c r="CY37" s="443">
        <v>1583.1569999999999</v>
      </c>
      <c r="CZ37" s="443">
        <v>3045.5060709999998</v>
      </c>
      <c r="DA37" s="448">
        <v>4234.9139999999998</v>
      </c>
      <c r="DB37" s="449">
        <f t="shared" si="16"/>
        <v>135573.00008000003</v>
      </c>
      <c r="DC37" s="450">
        <f t="shared" si="17"/>
        <v>302372.52700000012</v>
      </c>
      <c r="DD37" s="443">
        <v>68611.568023000014</v>
      </c>
      <c r="DE37" s="443">
        <v>265740.60400000011</v>
      </c>
      <c r="DF37" s="443">
        <v>56279.714731</v>
      </c>
      <c r="DG37" s="443">
        <v>32050.396000000001</v>
      </c>
      <c r="DH37" s="443">
        <v>23.138424999999998</v>
      </c>
      <c r="DI37" s="443">
        <v>1414.9279999999999</v>
      </c>
      <c r="DJ37" s="443">
        <v>10658.578901000001</v>
      </c>
      <c r="DK37" s="448">
        <v>3166.5990000000002</v>
      </c>
      <c r="DL37" s="449">
        <f t="shared" si="18"/>
        <v>127702.24138000001</v>
      </c>
      <c r="DM37" s="450">
        <f t="shared" si="19"/>
        <v>253931.527</v>
      </c>
      <c r="DN37" s="443">
        <v>72804.088890000014</v>
      </c>
      <c r="DO37" s="443">
        <v>231750.75</v>
      </c>
      <c r="DP37" s="443">
        <v>54353.491480000004</v>
      </c>
      <c r="DQ37" s="443">
        <v>19248.987999999998</v>
      </c>
      <c r="DR37" s="443">
        <v>26.516190000000002</v>
      </c>
      <c r="DS37" s="443">
        <v>925.48099999999999</v>
      </c>
      <c r="DT37" s="443">
        <v>518.1448200000001</v>
      </c>
      <c r="DU37" s="448">
        <v>2006.308</v>
      </c>
      <c r="DV37" s="449">
        <f t="shared" si="20"/>
        <v>129381.05900000002</v>
      </c>
      <c r="DW37" s="450">
        <f t="shared" si="21"/>
        <v>288553.71799999999</v>
      </c>
      <c r="DX37" s="451">
        <v>71335.608000000007</v>
      </c>
      <c r="DY37" s="451">
        <v>248965.18099999998</v>
      </c>
      <c r="DZ37" s="451">
        <v>58013.515000000007</v>
      </c>
      <c r="EA37" s="451">
        <v>29482.183000000001</v>
      </c>
      <c r="EB37" s="451">
        <v>14.391</v>
      </c>
      <c r="EC37" s="451">
        <v>1197.08</v>
      </c>
      <c r="ED37" s="450">
        <v>17.545000000000002</v>
      </c>
      <c r="EE37" s="453">
        <v>8909.2739999999994</v>
      </c>
      <c r="EF37" s="536">
        <f t="shared" si="22"/>
        <v>2872551.7668279991</v>
      </c>
      <c r="EG37" s="444">
        <f t="shared" si="23"/>
        <v>5822403.4579999996</v>
      </c>
      <c r="EH37" s="440">
        <f t="shared" si="24"/>
        <v>1429228.8840059997</v>
      </c>
      <c r="EI37" s="440">
        <f t="shared" si="24"/>
        <v>4731265.9959999993</v>
      </c>
      <c r="EJ37" s="440">
        <f t="shared" si="24"/>
        <v>1407570.3439749999</v>
      </c>
      <c r="EK37" s="440">
        <f t="shared" si="24"/>
        <v>974644.39699999988</v>
      </c>
      <c r="EL37" s="440">
        <f t="shared" si="24"/>
        <v>465.83425399999999</v>
      </c>
      <c r="EM37" s="440">
        <f t="shared" si="24"/>
        <v>48118.337</v>
      </c>
      <c r="EN37" s="440">
        <f t="shared" si="25"/>
        <v>1295.4808</v>
      </c>
      <c r="EO37" s="440">
        <f t="shared" si="25"/>
        <v>3157.069</v>
      </c>
      <c r="EP37" s="440">
        <f t="shared" si="26"/>
        <v>33991.223792999997</v>
      </c>
      <c r="EQ37" s="441">
        <f t="shared" si="26"/>
        <v>65217.658999999992</v>
      </c>
    </row>
    <row r="38" spans="1:147" ht="14.4" customHeight="1" x14ac:dyDescent="0.2">
      <c r="A38" s="528" t="s">
        <v>120</v>
      </c>
      <c r="B38" s="529">
        <f t="shared" si="5"/>
        <v>1930727.8</v>
      </c>
      <c r="C38" s="530">
        <f t="shared" si="27"/>
        <v>3628796.0730000003</v>
      </c>
      <c r="D38" s="531">
        <v>571511.06700000004</v>
      </c>
      <c r="E38" s="531">
        <v>2364230.7530000005</v>
      </c>
      <c r="F38" s="531">
        <v>1329617.9139999999</v>
      </c>
      <c r="G38" s="531">
        <v>1084430.7179999999</v>
      </c>
      <c r="H38" s="531">
        <v>567.04600000000005</v>
      </c>
      <c r="I38" s="531">
        <v>59090.707000000017</v>
      </c>
      <c r="J38" s="531">
        <v>168.38399999999999</v>
      </c>
      <c r="K38" s="531">
        <v>2735.043000000001</v>
      </c>
      <c r="L38" s="531">
        <v>28863.389000000006</v>
      </c>
      <c r="M38" s="532">
        <v>118308.852</v>
      </c>
      <c r="N38" s="442">
        <f t="shared" si="6"/>
        <v>1967606.0749999997</v>
      </c>
      <c r="O38" s="443">
        <f t="shared" si="28"/>
        <v>3668201.086999998</v>
      </c>
      <c r="P38" s="533">
        <v>571023.83899999992</v>
      </c>
      <c r="Q38" s="533">
        <v>2447436.2729999982</v>
      </c>
      <c r="R38" s="533">
        <v>1356712.2</v>
      </c>
      <c r="S38" s="533">
        <v>1112914.5109999997</v>
      </c>
      <c r="T38" s="533">
        <v>406.375</v>
      </c>
      <c r="U38" s="533">
        <v>53791.116000000009</v>
      </c>
      <c r="V38" s="533">
        <v>874.41</v>
      </c>
      <c r="W38" s="533">
        <v>4075.418000000001</v>
      </c>
      <c r="X38" s="533">
        <v>38589.251000000004</v>
      </c>
      <c r="Y38" s="533">
        <v>49983.768999999993</v>
      </c>
      <c r="Z38" s="442">
        <f t="shared" si="7"/>
        <v>1837058.0319999994</v>
      </c>
      <c r="AA38" s="443">
        <f t="shared" si="29"/>
        <v>3643602.2039999999</v>
      </c>
      <c r="AB38" s="533">
        <v>540785.25799999945</v>
      </c>
      <c r="AC38" s="533">
        <v>2548176.1460000002</v>
      </c>
      <c r="AD38" s="533">
        <v>1262003.2570000002</v>
      </c>
      <c r="AE38" s="533">
        <v>998433.60899999994</v>
      </c>
      <c r="AF38" s="533">
        <v>398.63300000000044</v>
      </c>
      <c r="AG38" s="533">
        <v>47310.125</v>
      </c>
      <c r="AH38" s="533">
        <v>431.11900000000014</v>
      </c>
      <c r="AI38" s="533">
        <v>3092.3490000000006</v>
      </c>
      <c r="AJ38" s="533">
        <v>33439.765000000007</v>
      </c>
      <c r="AK38" s="534">
        <v>46589.975000000049</v>
      </c>
      <c r="AL38" s="442">
        <f t="shared" si="30"/>
        <v>1479364.6330000001</v>
      </c>
      <c r="AM38" s="443">
        <f t="shared" si="31"/>
        <v>3531111.1850000001</v>
      </c>
      <c r="AN38" s="444">
        <v>492440.228</v>
      </c>
      <c r="AO38" s="444">
        <v>2525341.0520000001</v>
      </c>
      <c r="AP38" s="444">
        <v>970041.74099999992</v>
      </c>
      <c r="AQ38" s="444">
        <v>902140.43700000003</v>
      </c>
      <c r="AR38" s="444">
        <v>400.32099999999997</v>
      </c>
      <c r="AS38" s="444">
        <v>57878.002999999997</v>
      </c>
      <c r="AT38" s="444">
        <v>696.27700000000004</v>
      </c>
      <c r="AU38" s="444">
        <v>2671.549</v>
      </c>
      <c r="AV38" s="444">
        <v>15786.066000000001</v>
      </c>
      <c r="AW38" s="445">
        <v>43080.144</v>
      </c>
      <c r="AX38" s="442">
        <f t="shared" si="8"/>
        <v>1691207.9089999991</v>
      </c>
      <c r="AY38" s="443">
        <f t="shared" si="9"/>
        <v>3358920.2479999997</v>
      </c>
      <c r="AZ38" s="444">
        <v>494311.86799999874</v>
      </c>
      <c r="BA38" s="444">
        <v>2359727.3879999993</v>
      </c>
      <c r="BB38" s="444">
        <v>1171618.351</v>
      </c>
      <c r="BC38" s="444">
        <v>888515.81300000008</v>
      </c>
      <c r="BD38" s="444">
        <v>267.07299999999998</v>
      </c>
      <c r="BE38" s="444">
        <v>64423.468000000008</v>
      </c>
      <c r="BF38" s="444">
        <v>1376.3969999999999</v>
      </c>
      <c r="BG38" s="444">
        <v>2743.43</v>
      </c>
      <c r="BH38" s="444">
        <v>23634.220000000099</v>
      </c>
      <c r="BI38" s="445">
        <v>43510.149000000099</v>
      </c>
      <c r="BJ38" s="442">
        <f t="shared" si="34"/>
        <v>1560647.3979999993</v>
      </c>
      <c r="BK38" s="443">
        <f t="shared" si="35"/>
        <v>2869206.7529999991</v>
      </c>
      <c r="BL38" s="451">
        <v>400054.1989999995</v>
      </c>
      <c r="BM38" s="451">
        <v>2034971.3929999988</v>
      </c>
      <c r="BN38" s="451">
        <v>1158192.1349999998</v>
      </c>
      <c r="BO38" s="451">
        <v>790114.49199999997</v>
      </c>
      <c r="BP38" s="451">
        <v>238.05000000000004</v>
      </c>
      <c r="BQ38" s="451">
        <v>39979.983999999997</v>
      </c>
      <c r="BR38" s="451">
        <v>2156.433</v>
      </c>
      <c r="BS38" s="451">
        <v>3261.3919999999998</v>
      </c>
      <c r="BT38" s="451">
        <v>6.5809999999999977</v>
      </c>
      <c r="BU38" s="452">
        <v>879.49199999999996</v>
      </c>
      <c r="BV38" s="442">
        <f t="shared" si="36"/>
        <v>1417189.8568729998</v>
      </c>
      <c r="BW38" s="443">
        <f t="shared" si="37"/>
        <v>2548321.8419999997</v>
      </c>
      <c r="BX38" s="451">
        <v>385567.36586900003</v>
      </c>
      <c r="BY38" s="451">
        <v>1717272.42</v>
      </c>
      <c r="BZ38" s="451">
        <v>1026050.7850439999</v>
      </c>
      <c r="CA38" s="451">
        <v>796358.44800000009</v>
      </c>
      <c r="CB38" s="451">
        <v>226.5640010000001</v>
      </c>
      <c r="CC38" s="451">
        <v>28386.493999999999</v>
      </c>
      <c r="CD38" s="451">
        <v>5339.0870850000001</v>
      </c>
      <c r="CE38" s="451">
        <v>5824.3549999999996</v>
      </c>
      <c r="CF38" s="451">
        <v>6.0548740000000016</v>
      </c>
      <c r="CG38" s="535">
        <v>480.125</v>
      </c>
      <c r="CH38" s="449">
        <f t="shared" si="12"/>
        <v>1155282</v>
      </c>
      <c r="CI38" s="450">
        <f t="shared" si="13"/>
        <v>2340131</v>
      </c>
      <c r="CJ38" s="451">
        <v>320911</v>
      </c>
      <c r="CK38" s="451">
        <v>1551535</v>
      </c>
      <c r="CL38" s="451">
        <v>833290</v>
      </c>
      <c r="CM38" s="451">
        <v>746369</v>
      </c>
      <c r="CN38" s="451">
        <v>251</v>
      </c>
      <c r="CO38" s="451">
        <v>34690</v>
      </c>
      <c r="CP38" s="451">
        <v>830</v>
      </c>
      <c r="CQ38" s="452">
        <v>7537</v>
      </c>
      <c r="CR38" s="449">
        <f t="shared" si="14"/>
        <v>978686.14026400005</v>
      </c>
      <c r="CS38" s="450">
        <f t="shared" si="15"/>
        <v>2075177.881000001</v>
      </c>
      <c r="CT38" s="443">
        <v>283114.52513300005</v>
      </c>
      <c r="CU38" s="443">
        <v>1342099.012000001</v>
      </c>
      <c r="CV38" s="443">
        <v>667225.73033299996</v>
      </c>
      <c r="CW38" s="443">
        <v>685446.87199999997</v>
      </c>
      <c r="CX38" s="443">
        <v>432.00203900000014</v>
      </c>
      <c r="CY38" s="443">
        <v>29318.279999999995</v>
      </c>
      <c r="CZ38" s="443">
        <v>27913.882759</v>
      </c>
      <c r="DA38" s="448">
        <v>18313.71699999999</v>
      </c>
      <c r="DB38" s="449">
        <f t="shared" si="16"/>
        <v>1100417.6796179998</v>
      </c>
      <c r="DC38" s="450">
        <f t="shared" si="17"/>
        <v>1918786.188000001</v>
      </c>
      <c r="DD38" s="443">
        <v>285793.42888800002</v>
      </c>
      <c r="DE38" s="443">
        <v>1210735.4940000011</v>
      </c>
      <c r="DF38" s="443">
        <v>805481.24299699988</v>
      </c>
      <c r="DG38" s="443">
        <v>665830.26399999985</v>
      </c>
      <c r="DH38" s="443">
        <v>386.76155599999993</v>
      </c>
      <c r="DI38" s="443">
        <v>25749.056</v>
      </c>
      <c r="DJ38" s="443">
        <v>8756.2461770000009</v>
      </c>
      <c r="DK38" s="448">
        <v>16471.374</v>
      </c>
      <c r="DL38" s="449">
        <f t="shared" si="18"/>
        <v>1083450.6576980001</v>
      </c>
      <c r="DM38" s="450">
        <f t="shared" si="19"/>
        <v>1689995.6879999989</v>
      </c>
      <c r="DN38" s="443">
        <v>267002.64821400016</v>
      </c>
      <c r="DO38" s="443">
        <v>1046983.8659999989</v>
      </c>
      <c r="DP38" s="443">
        <v>811657.89700800006</v>
      </c>
      <c r="DQ38" s="443">
        <v>601433.57300000009</v>
      </c>
      <c r="DR38" s="443">
        <v>245.08438599999999</v>
      </c>
      <c r="DS38" s="443">
        <v>26110.627</v>
      </c>
      <c r="DT38" s="443">
        <v>4545.0280900000016</v>
      </c>
      <c r="DU38" s="448">
        <v>15467.621999999999</v>
      </c>
      <c r="DV38" s="449">
        <f t="shared" si="20"/>
        <v>1253620.9299999995</v>
      </c>
      <c r="DW38" s="450">
        <f t="shared" si="21"/>
        <v>2014720.2899999986</v>
      </c>
      <c r="DX38" s="451">
        <v>297079.15399999981</v>
      </c>
      <c r="DY38" s="451">
        <v>1234499.710999999</v>
      </c>
      <c r="DZ38" s="451">
        <v>955943.26299999992</v>
      </c>
      <c r="EA38" s="451">
        <v>700452.06299999997</v>
      </c>
      <c r="EB38" s="451">
        <v>373.10599999999999</v>
      </c>
      <c r="EC38" s="451">
        <v>30255.545000000002</v>
      </c>
      <c r="ED38" s="450">
        <v>225.40700000000001</v>
      </c>
      <c r="EE38" s="453">
        <v>49512.970999999998</v>
      </c>
      <c r="EF38" s="536">
        <f t="shared" si="22"/>
        <v>17455259.111453</v>
      </c>
      <c r="EG38" s="444">
        <f t="shared" si="23"/>
        <v>33286970.438999999</v>
      </c>
      <c r="EH38" s="440">
        <f t="shared" si="24"/>
        <v>4909594.5811039982</v>
      </c>
      <c r="EI38" s="440">
        <f t="shared" si="24"/>
        <v>22383008.508000001</v>
      </c>
      <c r="EJ38" s="440">
        <f t="shared" si="24"/>
        <v>12347834.516382001</v>
      </c>
      <c r="EK38" s="440">
        <f t="shared" si="24"/>
        <v>9972439.7999999989</v>
      </c>
      <c r="EL38" s="440">
        <f t="shared" si="24"/>
        <v>4192.0159820000008</v>
      </c>
      <c r="EM38" s="440">
        <f t="shared" si="24"/>
        <v>496983.40499999991</v>
      </c>
      <c r="EN38" s="440">
        <f t="shared" si="25"/>
        <v>11042.107085000001</v>
      </c>
      <c r="EO38" s="440">
        <f t="shared" si="25"/>
        <v>24403.536000000004</v>
      </c>
      <c r="EP38" s="440">
        <f t="shared" si="26"/>
        <v>182595.89090000011</v>
      </c>
      <c r="EQ38" s="441">
        <f t="shared" si="26"/>
        <v>410135.19000000012</v>
      </c>
    </row>
    <row r="39" spans="1:147" ht="14.4" customHeight="1" x14ac:dyDescent="0.2">
      <c r="A39" s="528" t="s">
        <v>121</v>
      </c>
      <c r="B39" s="529">
        <f t="shared" si="5"/>
        <v>54569.241000000002</v>
      </c>
      <c r="C39" s="530">
        <f t="shared" si="27"/>
        <v>442953.65500000003</v>
      </c>
      <c r="D39" s="531">
        <v>46346.001000000004</v>
      </c>
      <c r="E39" s="531">
        <v>400257.46399999998</v>
      </c>
      <c r="F39" s="531">
        <v>6798.38</v>
      </c>
      <c r="G39" s="531">
        <v>35420.792999999998</v>
      </c>
      <c r="H39" s="531">
        <v>98.734000000000009</v>
      </c>
      <c r="I39" s="531">
        <v>2610.4160000000002</v>
      </c>
      <c r="J39" s="531">
        <v>7.3699999999999992</v>
      </c>
      <c r="K39" s="531">
        <v>59.435000000000002</v>
      </c>
      <c r="L39" s="531">
        <v>1318.7559999999996</v>
      </c>
      <c r="M39" s="532">
        <v>4605.5469999999996</v>
      </c>
      <c r="N39" s="442">
        <f t="shared" si="6"/>
        <v>51844.330999999991</v>
      </c>
      <c r="O39" s="443">
        <f t="shared" si="28"/>
        <v>408160.32799999998</v>
      </c>
      <c r="P39" s="533">
        <v>41568.268999999993</v>
      </c>
      <c r="Q39" s="533">
        <v>358098.46300000005</v>
      </c>
      <c r="R39" s="533">
        <v>9123.5089999999982</v>
      </c>
      <c r="S39" s="533">
        <v>44581.773999999998</v>
      </c>
      <c r="T39" s="533">
        <v>35.544000000000004</v>
      </c>
      <c r="U39" s="533">
        <v>1940.13</v>
      </c>
      <c r="V39" s="533">
        <v>14.125999999999999</v>
      </c>
      <c r="W39" s="533">
        <v>108.99099999999999</v>
      </c>
      <c r="X39" s="533">
        <v>1102.883</v>
      </c>
      <c r="Y39" s="533">
        <v>3430.9700000000003</v>
      </c>
      <c r="Z39" s="442">
        <f t="shared" si="7"/>
        <v>58528.784000000007</v>
      </c>
      <c r="AA39" s="443">
        <f t="shared" si="29"/>
        <v>391987.88099999994</v>
      </c>
      <c r="AB39" s="533">
        <v>41880.663000000008</v>
      </c>
      <c r="AC39" s="533">
        <v>319815.71699999995</v>
      </c>
      <c r="AD39" s="533">
        <v>15915.505999999996</v>
      </c>
      <c r="AE39" s="533">
        <v>30267.250000000004</v>
      </c>
      <c r="AF39" s="533">
        <v>43.868000000000038</v>
      </c>
      <c r="AG39" s="533">
        <v>1527.5569999999993</v>
      </c>
      <c r="AH39" s="533">
        <v>6.8850000000000007</v>
      </c>
      <c r="AI39" s="533">
        <v>99.568999999999974</v>
      </c>
      <c r="AJ39" s="533">
        <v>681.86199999999997</v>
      </c>
      <c r="AK39" s="534">
        <v>40277.788</v>
      </c>
      <c r="AL39" s="442">
        <f t="shared" si="30"/>
        <v>45007.722000000002</v>
      </c>
      <c r="AM39" s="443">
        <f t="shared" si="31"/>
        <v>388809.44600000005</v>
      </c>
      <c r="AN39" s="444">
        <v>33957.976999999999</v>
      </c>
      <c r="AO39" s="444">
        <v>251135.114</v>
      </c>
      <c r="AP39" s="444">
        <v>9987.4269999999997</v>
      </c>
      <c r="AQ39" s="444">
        <v>20531.053</v>
      </c>
      <c r="AR39" s="444">
        <v>35.089000000000006</v>
      </c>
      <c r="AS39" s="444">
        <v>1512.4169999999999</v>
      </c>
      <c r="AT39" s="444">
        <v>9.8379999999999992</v>
      </c>
      <c r="AU39" s="444">
        <v>168.67400000000001</v>
      </c>
      <c r="AV39" s="444">
        <v>1017.391</v>
      </c>
      <c r="AW39" s="445">
        <v>115462.18800000001</v>
      </c>
      <c r="AX39" s="442">
        <f t="shared" si="8"/>
        <v>47949.422000000006</v>
      </c>
      <c r="AY39" s="443">
        <f t="shared" si="9"/>
        <v>284722.1480000001</v>
      </c>
      <c r="AZ39" s="444">
        <v>38193.399000000005</v>
      </c>
      <c r="BA39" s="444">
        <v>254723.42000000007</v>
      </c>
      <c r="BB39" s="444">
        <v>6835.52</v>
      </c>
      <c r="BC39" s="444">
        <v>21009.862000000001</v>
      </c>
      <c r="BD39" s="444">
        <v>18.866999999999997</v>
      </c>
      <c r="BE39" s="444">
        <v>3630.5960000000005</v>
      </c>
      <c r="BF39" s="444">
        <v>385.31600000000003</v>
      </c>
      <c r="BG39" s="444">
        <v>244.761</v>
      </c>
      <c r="BH39" s="444">
        <v>2516.3199999999997</v>
      </c>
      <c r="BI39" s="445">
        <v>5113.509</v>
      </c>
      <c r="BJ39" s="442">
        <f t="shared" si="34"/>
        <v>39683.019000000022</v>
      </c>
      <c r="BK39" s="443">
        <f t="shared" si="35"/>
        <v>269105.75899999996</v>
      </c>
      <c r="BL39" s="451">
        <v>34296.843000000023</v>
      </c>
      <c r="BM39" s="451">
        <v>248027.63899999997</v>
      </c>
      <c r="BN39" s="451">
        <v>5362.223</v>
      </c>
      <c r="BO39" s="451">
        <v>18939.185999999998</v>
      </c>
      <c r="BP39" s="451">
        <v>14.136999999999997</v>
      </c>
      <c r="BQ39" s="451">
        <v>2058.1669999999999</v>
      </c>
      <c r="BR39" s="451">
        <v>6.3059999999999992</v>
      </c>
      <c r="BS39" s="451">
        <v>22.983000000000001</v>
      </c>
      <c r="BT39" s="451">
        <v>3.5100000000000002</v>
      </c>
      <c r="BU39" s="452">
        <v>57.783999999999999</v>
      </c>
      <c r="BV39" s="442">
        <f t="shared" si="36"/>
        <v>40007.803801000009</v>
      </c>
      <c r="BW39" s="443">
        <f t="shared" si="37"/>
        <v>297156.00999999983</v>
      </c>
      <c r="BX39" s="451">
        <v>35444.365526000001</v>
      </c>
      <c r="BY39" s="451">
        <v>286080.35999999993</v>
      </c>
      <c r="BZ39" s="451">
        <v>4516.1012200000005</v>
      </c>
      <c r="CA39" s="451">
        <v>8454.1869999999999</v>
      </c>
      <c r="CB39" s="451">
        <v>9.9918429999999994</v>
      </c>
      <c r="CC39" s="451">
        <v>1286.6220000000001</v>
      </c>
      <c r="CD39" s="451">
        <v>35.384010000000004</v>
      </c>
      <c r="CE39" s="451">
        <v>1273.7079999999999</v>
      </c>
      <c r="CF39" s="451">
        <v>1.9612019999999999</v>
      </c>
      <c r="CG39" s="535">
        <v>61.133000000000003</v>
      </c>
      <c r="CH39" s="449">
        <f t="shared" si="12"/>
        <v>32851</v>
      </c>
      <c r="CI39" s="450">
        <f t="shared" si="13"/>
        <v>251495</v>
      </c>
      <c r="CJ39" s="451">
        <v>29470</v>
      </c>
      <c r="CK39" s="451">
        <v>244203</v>
      </c>
      <c r="CL39" s="451">
        <v>3330</v>
      </c>
      <c r="CM39" s="451">
        <v>5004</v>
      </c>
      <c r="CN39" s="451">
        <v>30</v>
      </c>
      <c r="CO39" s="451">
        <v>2057</v>
      </c>
      <c r="CP39" s="451">
        <v>21</v>
      </c>
      <c r="CQ39" s="452">
        <v>231</v>
      </c>
      <c r="CR39" s="449">
        <f t="shared" si="14"/>
        <v>38787.370135999998</v>
      </c>
      <c r="CS39" s="450">
        <f t="shared" si="15"/>
        <v>228664.77500000005</v>
      </c>
      <c r="CT39" s="443">
        <v>31146.932868</v>
      </c>
      <c r="CU39" s="443">
        <v>213960.44900000002</v>
      </c>
      <c r="CV39" s="443">
        <v>7532.1413399999992</v>
      </c>
      <c r="CW39" s="443">
        <v>10771.553</v>
      </c>
      <c r="CX39" s="443">
        <v>21.692739999999997</v>
      </c>
      <c r="CY39" s="443">
        <v>2554.1190000000001</v>
      </c>
      <c r="CZ39" s="443">
        <v>86.603188000000003</v>
      </c>
      <c r="DA39" s="448">
        <v>1378.654</v>
      </c>
      <c r="DB39" s="449">
        <f t="shared" si="16"/>
        <v>39688.769551999991</v>
      </c>
      <c r="DC39" s="450">
        <f t="shared" si="17"/>
        <v>240146.24</v>
      </c>
      <c r="DD39" s="443">
        <v>38516.976552999993</v>
      </c>
      <c r="DE39" s="443">
        <v>236555.02</v>
      </c>
      <c r="DF39" s="443">
        <v>787.50270599999999</v>
      </c>
      <c r="DG39" s="443">
        <v>952.95700000000011</v>
      </c>
      <c r="DH39" s="443">
        <v>8.5247740000000007</v>
      </c>
      <c r="DI39" s="443">
        <v>1073.3019999999999</v>
      </c>
      <c r="DJ39" s="443">
        <v>375.76551899999998</v>
      </c>
      <c r="DK39" s="448">
        <v>1564.961</v>
      </c>
      <c r="DL39" s="449">
        <f t="shared" si="18"/>
        <v>40803.021031999997</v>
      </c>
      <c r="DM39" s="450">
        <f t="shared" si="19"/>
        <v>201371.31099999999</v>
      </c>
      <c r="DN39" s="443">
        <v>37938.266200999999</v>
      </c>
      <c r="DO39" s="443">
        <v>197863.34</v>
      </c>
      <c r="DP39" s="443">
        <v>2791.3051</v>
      </c>
      <c r="DQ39" s="443">
        <v>1211.027</v>
      </c>
      <c r="DR39" s="443">
        <v>18.605221</v>
      </c>
      <c r="DS39" s="443">
        <v>1344.8869999999997</v>
      </c>
      <c r="DT39" s="443">
        <v>54.844510000000007</v>
      </c>
      <c r="DU39" s="448">
        <v>952.05700000000013</v>
      </c>
      <c r="DV39" s="449">
        <f t="shared" si="20"/>
        <v>25504.347000000002</v>
      </c>
      <c r="DW39" s="450">
        <f t="shared" si="21"/>
        <v>153055.22999999989</v>
      </c>
      <c r="DX39" s="451">
        <v>21121.726000000002</v>
      </c>
      <c r="DY39" s="451">
        <v>142789.2889999999</v>
      </c>
      <c r="DZ39" s="451">
        <v>4237.3789999999999</v>
      </c>
      <c r="EA39" s="451">
        <v>3768.6750000000002</v>
      </c>
      <c r="EB39" s="451">
        <v>7.9749999999999996</v>
      </c>
      <c r="EC39" s="451">
        <v>1349.0340000000001</v>
      </c>
      <c r="ED39" s="450">
        <v>137.267</v>
      </c>
      <c r="EE39" s="453">
        <v>5148.232</v>
      </c>
      <c r="EF39" s="536">
        <f t="shared" si="22"/>
        <v>515224.83052100008</v>
      </c>
      <c r="EG39" s="444">
        <f t="shared" si="23"/>
        <v>3557627.7829999994</v>
      </c>
      <c r="EH39" s="440">
        <f t="shared" si="24"/>
        <v>429881.41914800007</v>
      </c>
      <c r="EI39" s="440">
        <f t="shared" si="24"/>
        <v>3153509.2749999999</v>
      </c>
      <c r="EJ39" s="440">
        <f t="shared" si="24"/>
        <v>77216.994365999999</v>
      </c>
      <c r="EK39" s="440">
        <f t="shared" si="24"/>
        <v>200912.31699999998</v>
      </c>
      <c r="EL39" s="440">
        <f t="shared" si="24"/>
        <v>343.02857800000004</v>
      </c>
      <c r="EM39" s="440">
        <f t="shared" si="24"/>
        <v>22944.246999999999</v>
      </c>
      <c r="EN39" s="440">
        <f t="shared" si="25"/>
        <v>465.22501000000005</v>
      </c>
      <c r="EO39" s="440">
        <f t="shared" si="25"/>
        <v>1978.1209999999996</v>
      </c>
      <c r="EP39" s="440">
        <f t="shared" si="26"/>
        <v>7318.1634189999995</v>
      </c>
      <c r="EQ39" s="441">
        <f t="shared" si="26"/>
        <v>178283.823</v>
      </c>
    </row>
    <row r="40" spans="1:147" ht="14.4" customHeight="1" x14ac:dyDescent="0.2">
      <c r="A40" s="538" t="s">
        <v>122</v>
      </c>
      <c r="B40" s="529">
        <f t="shared" si="5"/>
        <v>313804.43199999991</v>
      </c>
      <c r="C40" s="530">
        <f t="shared" si="27"/>
        <v>594172.02699999989</v>
      </c>
      <c r="D40" s="539">
        <v>91124.973999999958</v>
      </c>
      <c r="E40" s="539">
        <v>403327.44799999992</v>
      </c>
      <c r="F40" s="539">
        <v>219585.43799999997</v>
      </c>
      <c r="G40" s="539">
        <v>178847.91099999999</v>
      </c>
      <c r="H40" s="539">
        <v>36.977999999999994</v>
      </c>
      <c r="I40" s="539">
        <v>2489.3399999999997</v>
      </c>
      <c r="J40" s="539">
        <v>29.156000000000002</v>
      </c>
      <c r="K40" s="539">
        <v>513.12300000000005</v>
      </c>
      <c r="L40" s="539">
        <v>3027.8860000000004</v>
      </c>
      <c r="M40" s="540">
        <v>8994.2050000000017</v>
      </c>
      <c r="N40" s="442">
        <f t="shared" si="6"/>
        <v>273097.16299999994</v>
      </c>
      <c r="O40" s="443">
        <f t="shared" si="28"/>
        <v>580692.2579999998</v>
      </c>
      <c r="P40" s="533">
        <v>58786.567999999992</v>
      </c>
      <c r="Q40" s="533">
        <v>408882.14199999988</v>
      </c>
      <c r="R40" s="533">
        <v>211003.93299999999</v>
      </c>
      <c r="S40" s="533">
        <v>157573.21899999995</v>
      </c>
      <c r="T40" s="533">
        <v>58.436999999999998</v>
      </c>
      <c r="U40" s="533">
        <v>4642.1099999999997</v>
      </c>
      <c r="V40" s="533">
        <v>73.663999999999987</v>
      </c>
      <c r="W40" s="533">
        <v>259.49099999999999</v>
      </c>
      <c r="X40" s="533">
        <v>3174.5610000000006</v>
      </c>
      <c r="Y40" s="533">
        <v>9335.2959999999985</v>
      </c>
      <c r="Z40" s="442">
        <f t="shared" si="7"/>
        <v>260194.30099999989</v>
      </c>
      <c r="AA40" s="443">
        <f t="shared" si="29"/>
        <v>499057.79299999995</v>
      </c>
      <c r="AB40" s="533">
        <v>60694.078000000009</v>
      </c>
      <c r="AC40" s="533">
        <v>385985.16200000001</v>
      </c>
      <c r="AD40" s="533">
        <v>197177.0469999999</v>
      </c>
      <c r="AE40" s="533">
        <v>99522.218000000008</v>
      </c>
      <c r="AF40" s="533">
        <v>58.552</v>
      </c>
      <c r="AG40" s="533">
        <v>3806.4629999999988</v>
      </c>
      <c r="AH40" s="533">
        <v>133.65</v>
      </c>
      <c r="AI40" s="533">
        <v>847.37699999999995</v>
      </c>
      <c r="AJ40" s="533">
        <v>2130.9740000000015</v>
      </c>
      <c r="AK40" s="534">
        <v>8896.5729999999985</v>
      </c>
      <c r="AL40" s="442">
        <f t="shared" si="30"/>
        <v>279781.93899999995</v>
      </c>
      <c r="AM40" s="443">
        <f t="shared" si="31"/>
        <v>473213.24099999998</v>
      </c>
      <c r="AN40" s="444">
        <v>65957.068000000014</v>
      </c>
      <c r="AO40" s="444">
        <v>361806.52399999998</v>
      </c>
      <c r="AP40" s="444">
        <v>211971.81599999999</v>
      </c>
      <c r="AQ40" s="444">
        <v>99051.254000000001</v>
      </c>
      <c r="AR40" s="444">
        <v>38.795000000000002</v>
      </c>
      <c r="AS40" s="444">
        <v>4150.0929999999998</v>
      </c>
      <c r="AT40" s="444">
        <v>20.594999999999999</v>
      </c>
      <c r="AU40" s="444">
        <v>371.89699999999999</v>
      </c>
      <c r="AV40" s="444">
        <v>1793.665</v>
      </c>
      <c r="AW40" s="445">
        <v>7833.473</v>
      </c>
      <c r="AX40" s="442">
        <f t="shared" si="8"/>
        <v>235050.35400000005</v>
      </c>
      <c r="AY40" s="443">
        <f t="shared" si="9"/>
        <v>410018.16499999986</v>
      </c>
      <c r="AZ40" s="444">
        <v>42971.590000000011</v>
      </c>
      <c r="BA40" s="444">
        <v>320213.24699999986</v>
      </c>
      <c r="BB40" s="444">
        <v>189173.962</v>
      </c>
      <c r="BC40" s="444">
        <v>78272.781000000003</v>
      </c>
      <c r="BD40" s="444">
        <v>31.689999999999998</v>
      </c>
      <c r="BE40" s="444">
        <v>3885.6530000000002</v>
      </c>
      <c r="BF40" s="444">
        <v>26.559000000000005</v>
      </c>
      <c r="BG40" s="444">
        <v>147.53899999999999</v>
      </c>
      <c r="BH40" s="444">
        <v>2846.5530000000003</v>
      </c>
      <c r="BI40" s="445">
        <v>7498.9449999999997</v>
      </c>
      <c r="BJ40" s="442">
        <f t="shared" si="34"/>
        <v>302797.64400000003</v>
      </c>
      <c r="BK40" s="443">
        <f t="shared" si="35"/>
        <v>456874.20999999973</v>
      </c>
      <c r="BL40" s="451">
        <v>48400.470000000038</v>
      </c>
      <c r="BM40" s="451">
        <v>296970.2019999997</v>
      </c>
      <c r="BN40" s="451">
        <v>254323.36699999997</v>
      </c>
      <c r="BO40" s="451">
        <v>155986.08199999999</v>
      </c>
      <c r="BP40" s="451">
        <v>61.32200000000001</v>
      </c>
      <c r="BQ40" s="451">
        <v>3663.9889999999996</v>
      </c>
      <c r="BR40" s="451">
        <v>2.8730000000000002</v>
      </c>
      <c r="BS40" s="451">
        <v>48.162000000000006</v>
      </c>
      <c r="BT40" s="451">
        <v>9.6120000000000019</v>
      </c>
      <c r="BU40" s="452">
        <v>205.77499999999998</v>
      </c>
      <c r="BV40" s="442">
        <f t="shared" si="36"/>
        <v>277158.18284899998</v>
      </c>
      <c r="BW40" s="443">
        <f t="shared" si="37"/>
        <v>431302.64199999976</v>
      </c>
      <c r="BX40" s="451">
        <v>60045.767810999998</v>
      </c>
      <c r="BY40" s="451">
        <v>297545.23599999986</v>
      </c>
      <c r="BZ40" s="451">
        <v>217003.20742899997</v>
      </c>
      <c r="CA40" s="451">
        <v>129265.56299999998</v>
      </c>
      <c r="CB40" s="451">
        <v>59.896810000000002</v>
      </c>
      <c r="CC40" s="451">
        <v>3774.1869999999999</v>
      </c>
      <c r="CD40" s="451">
        <v>47.619469000000002</v>
      </c>
      <c r="CE40" s="451">
        <v>618.42600000000004</v>
      </c>
      <c r="CF40" s="451">
        <v>1.69133</v>
      </c>
      <c r="CG40" s="535">
        <v>99.22999999999999</v>
      </c>
      <c r="CH40" s="449">
        <f t="shared" si="12"/>
        <v>316998</v>
      </c>
      <c r="CI40" s="450">
        <f t="shared" si="13"/>
        <v>455638</v>
      </c>
      <c r="CJ40" s="451">
        <v>50620</v>
      </c>
      <c r="CK40" s="451">
        <v>288027</v>
      </c>
      <c r="CL40" s="451">
        <v>266176</v>
      </c>
      <c r="CM40" s="451">
        <v>163280</v>
      </c>
      <c r="CN40" s="451">
        <v>80</v>
      </c>
      <c r="CO40" s="451">
        <v>3633</v>
      </c>
      <c r="CP40" s="451">
        <v>122</v>
      </c>
      <c r="CQ40" s="452">
        <v>698</v>
      </c>
      <c r="CR40" s="449">
        <f t="shared" si="14"/>
        <v>296778.97649199999</v>
      </c>
      <c r="CS40" s="450">
        <f t="shared" si="15"/>
        <v>416944.30800000002</v>
      </c>
      <c r="CT40" s="443">
        <v>42429.986138999993</v>
      </c>
      <c r="CU40" s="443">
        <v>248300.826</v>
      </c>
      <c r="CV40" s="443">
        <v>254053.58835700003</v>
      </c>
      <c r="CW40" s="443">
        <v>161435</v>
      </c>
      <c r="CX40" s="443">
        <v>67.905895000000001</v>
      </c>
      <c r="CY40" s="443">
        <v>3829.6420000000003</v>
      </c>
      <c r="CZ40" s="443">
        <v>227.49610100000001</v>
      </c>
      <c r="DA40" s="448">
        <v>3378.8399999999997</v>
      </c>
      <c r="DB40" s="449">
        <f t="shared" si="16"/>
        <v>260376.73159500002</v>
      </c>
      <c r="DC40" s="450">
        <f t="shared" si="17"/>
        <v>359273.74899999995</v>
      </c>
      <c r="DD40" s="443">
        <v>39423.559690000002</v>
      </c>
      <c r="DE40" s="443">
        <v>211403.486</v>
      </c>
      <c r="DF40" s="443">
        <v>219887.309011</v>
      </c>
      <c r="DG40" s="443">
        <v>138165.94599999997</v>
      </c>
      <c r="DH40" s="443">
        <v>84.838030000000003</v>
      </c>
      <c r="DI40" s="443">
        <v>3555.9730000000004</v>
      </c>
      <c r="DJ40" s="443">
        <v>981.02486399999998</v>
      </c>
      <c r="DK40" s="448">
        <v>6148.344000000001</v>
      </c>
      <c r="DL40" s="449">
        <f t="shared" si="18"/>
        <v>276691.63025100005</v>
      </c>
      <c r="DM40" s="450">
        <f t="shared" si="19"/>
        <v>354296.26999999996</v>
      </c>
      <c r="DN40" s="443">
        <v>46164.623067000008</v>
      </c>
      <c r="DO40" s="443">
        <v>211148.10799999998</v>
      </c>
      <c r="DP40" s="443">
        <v>229510.64039000002</v>
      </c>
      <c r="DQ40" s="443">
        <v>135616.516</v>
      </c>
      <c r="DR40" s="443">
        <v>98.278379000000001</v>
      </c>
      <c r="DS40" s="443">
        <v>3278.1089999999999</v>
      </c>
      <c r="DT40" s="443">
        <v>918.08841500000005</v>
      </c>
      <c r="DU40" s="448">
        <v>4253.5370000000003</v>
      </c>
      <c r="DV40" s="449">
        <f t="shared" si="20"/>
        <v>286297.24599999998</v>
      </c>
      <c r="DW40" s="450">
        <f t="shared" si="21"/>
        <v>443239.50399999996</v>
      </c>
      <c r="DX40" s="451">
        <v>36808.536999999997</v>
      </c>
      <c r="DY40" s="451">
        <v>261846.69499999998</v>
      </c>
      <c r="DZ40" s="451">
        <v>249301.82800000001</v>
      </c>
      <c r="EA40" s="451">
        <v>159371.155</v>
      </c>
      <c r="EB40" s="451">
        <v>28.157999999999998</v>
      </c>
      <c r="EC40" s="451">
        <v>5408.2890000000007</v>
      </c>
      <c r="ED40" s="450">
        <v>158.72300000000001</v>
      </c>
      <c r="EE40" s="453">
        <v>16613.364999999998</v>
      </c>
      <c r="EF40" s="536">
        <f t="shared" si="22"/>
        <v>3379026.6001870004</v>
      </c>
      <c r="EG40" s="444">
        <f t="shared" si="23"/>
        <v>5474722.1669999985</v>
      </c>
      <c r="EH40" s="440">
        <f t="shared" si="24"/>
        <v>643427.22170700005</v>
      </c>
      <c r="EI40" s="440">
        <f t="shared" si="24"/>
        <v>3695456.075999999</v>
      </c>
      <c r="EJ40" s="440">
        <f t="shared" si="24"/>
        <v>2719168.1361870002</v>
      </c>
      <c r="EK40" s="440">
        <f t="shared" si="24"/>
        <v>1656387.645</v>
      </c>
      <c r="EL40" s="440">
        <f t="shared" si="24"/>
        <v>704.85111399999994</v>
      </c>
      <c r="EM40" s="440">
        <f t="shared" si="24"/>
        <v>46116.847999999984</v>
      </c>
      <c r="EN40" s="440">
        <f t="shared" si="25"/>
        <v>334.116469</v>
      </c>
      <c r="EO40" s="440">
        <f t="shared" si="25"/>
        <v>2806.0149999999999</v>
      </c>
      <c r="EP40" s="440">
        <f t="shared" si="26"/>
        <v>15392.274710000003</v>
      </c>
      <c r="EQ40" s="441">
        <f t="shared" si="26"/>
        <v>73955.582999999984</v>
      </c>
    </row>
    <row r="41" spans="1:147" ht="14.4" customHeight="1" x14ac:dyDescent="0.2">
      <c r="A41" s="541" t="s">
        <v>123</v>
      </c>
      <c r="B41" s="542">
        <f t="shared" si="5"/>
        <v>1101617.3600000001</v>
      </c>
      <c r="C41" s="543">
        <f t="shared" si="27"/>
        <v>592376.56499999994</v>
      </c>
      <c r="D41" s="544">
        <v>270.40600000000001</v>
      </c>
      <c r="E41" s="544">
        <v>485.06100000000004</v>
      </c>
      <c r="F41" s="544">
        <v>312171.39199999999</v>
      </c>
      <c r="G41" s="544">
        <v>118027.989</v>
      </c>
      <c r="H41" s="544">
        <v>714348.73499999999</v>
      </c>
      <c r="I41" s="544">
        <v>442779.04300000001</v>
      </c>
      <c r="J41" s="544">
        <v>0</v>
      </c>
      <c r="K41" s="544">
        <v>0</v>
      </c>
      <c r="L41" s="544">
        <v>74826.827000000005</v>
      </c>
      <c r="M41" s="545">
        <v>31084.471999999998</v>
      </c>
      <c r="N41" s="472">
        <f t="shared" si="6"/>
        <v>1126438.703</v>
      </c>
      <c r="O41" s="473">
        <f t="shared" si="28"/>
        <v>597178.85200000007</v>
      </c>
      <c r="P41" s="546">
        <v>80.611000000000004</v>
      </c>
      <c r="Q41" s="546">
        <v>114.486</v>
      </c>
      <c r="R41" s="546">
        <v>277205.61100000003</v>
      </c>
      <c r="S41" s="546">
        <v>111900.34899999999</v>
      </c>
      <c r="T41" s="546">
        <v>713180.89</v>
      </c>
      <c r="U41" s="546">
        <v>445043.20800000004</v>
      </c>
      <c r="V41" s="546">
        <v>3.113</v>
      </c>
      <c r="W41" s="546">
        <v>1.8720000000000001</v>
      </c>
      <c r="X41" s="546">
        <v>135968.478</v>
      </c>
      <c r="Y41" s="546">
        <v>40118.936999999998</v>
      </c>
      <c r="Z41" s="472">
        <f t="shared" si="7"/>
        <v>1045162.787</v>
      </c>
      <c r="AA41" s="473">
        <f t="shared" si="29"/>
        <v>467185.20499999996</v>
      </c>
      <c r="AB41" s="546">
        <v>60.082999999999998</v>
      </c>
      <c r="AC41" s="546">
        <v>66.540000000000006</v>
      </c>
      <c r="AD41" s="546">
        <v>302900.60599999997</v>
      </c>
      <c r="AE41" s="546">
        <v>101822.015</v>
      </c>
      <c r="AF41" s="546">
        <v>694296.33400000003</v>
      </c>
      <c r="AG41" s="546">
        <v>348081.85199999996</v>
      </c>
      <c r="AH41" s="546">
        <v>0</v>
      </c>
      <c r="AI41" s="546">
        <v>0</v>
      </c>
      <c r="AJ41" s="546">
        <v>47905.763999999996</v>
      </c>
      <c r="AK41" s="547">
        <v>17214.797999999999</v>
      </c>
      <c r="AL41" s="472">
        <f t="shared" si="30"/>
        <v>10.850000000000001</v>
      </c>
      <c r="AM41" s="473">
        <f t="shared" si="31"/>
        <v>34.012999999999998</v>
      </c>
      <c r="AN41" s="474">
        <v>4.3000000000000007</v>
      </c>
      <c r="AO41" s="474">
        <v>27.605</v>
      </c>
      <c r="AP41" s="474">
        <v>6.55</v>
      </c>
      <c r="AQ41" s="474">
        <v>6.4080000000000004</v>
      </c>
      <c r="AR41" s="474">
        <v>0</v>
      </c>
      <c r="AS41" s="474">
        <v>0</v>
      </c>
      <c r="AT41" s="474">
        <v>0</v>
      </c>
      <c r="AU41" s="474">
        <v>0</v>
      </c>
      <c r="AV41" s="474">
        <v>0</v>
      </c>
      <c r="AW41" s="475">
        <v>0</v>
      </c>
      <c r="AX41" s="472">
        <f t="shared" si="8"/>
        <v>664317.28</v>
      </c>
      <c r="AY41" s="473">
        <f t="shared" si="9"/>
        <v>346414.79800000001</v>
      </c>
      <c r="AZ41" s="474">
        <v>270.87699999999995</v>
      </c>
      <c r="BA41" s="474">
        <v>254.60300000000004</v>
      </c>
      <c r="BB41" s="474">
        <v>238248.875</v>
      </c>
      <c r="BC41" s="474">
        <v>83631.414000000004</v>
      </c>
      <c r="BD41" s="474">
        <v>408333.48600000003</v>
      </c>
      <c r="BE41" s="474">
        <v>233640.41100000002</v>
      </c>
      <c r="BF41" s="474">
        <v>0</v>
      </c>
      <c r="BG41" s="474">
        <v>0</v>
      </c>
      <c r="BH41" s="474">
        <v>17464.042000000001</v>
      </c>
      <c r="BI41" s="475">
        <v>28888.37</v>
      </c>
      <c r="BJ41" s="472">
        <f t="shared" si="34"/>
        <v>679270.13500000001</v>
      </c>
      <c r="BK41" s="473">
        <f t="shared" si="35"/>
        <v>444972.73899999994</v>
      </c>
      <c r="BL41" s="481">
        <v>28410.678000000018</v>
      </c>
      <c r="BM41" s="481">
        <v>21081.526999999998</v>
      </c>
      <c r="BN41" s="481">
        <v>237206.76399999997</v>
      </c>
      <c r="BO41" s="481">
        <v>112080.35500000001</v>
      </c>
      <c r="BP41" s="481">
        <v>413652.69299999997</v>
      </c>
      <c r="BQ41" s="481">
        <v>311810.85699999996</v>
      </c>
      <c r="BR41" s="481">
        <v>0</v>
      </c>
      <c r="BS41" s="481">
        <v>0</v>
      </c>
      <c r="BT41" s="481">
        <v>0</v>
      </c>
      <c r="BU41" s="482">
        <v>0</v>
      </c>
      <c r="BV41" s="472">
        <f t="shared" si="36"/>
        <v>706741.10519000003</v>
      </c>
      <c r="BW41" s="473">
        <f t="shared" si="37"/>
        <v>482919.13600000006</v>
      </c>
      <c r="BX41" s="481">
        <v>18205.642059999998</v>
      </c>
      <c r="BY41" s="481">
        <v>14619.431</v>
      </c>
      <c r="BZ41" s="481">
        <v>331562.55413</v>
      </c>
      <c r="CA41" s="481">
        <v>185191.25900000002</v>
      </c>
      <c r="CB41" s="481">
        <v>356972.90899999999</v>
      </c>
      <c r="CC41" s="481">
        <v>283108.44600000005</v>
      </c>
      <c r="CD41" s="481">
        <v>0</v>
      </c>
      <c r="CE41" s="481">
        <v>0</v>
      </c>
      <c r="CF41" s="481">
        <v>0</v>
      </c>
      <c r="CG41" s="548">
        <v>0</v>
      </c>
      <c r="CH41" s="479">
        <f t="shared" si="12"/>
        <v>702835</v>
      </c>
      <c r="CI41" s="480">
        <f t="shared" si="13"/>
        <v>548171</v>
      </c>
      <c r="CJ41" s="481">
        <v>24326</v>
      </c>
      <c r="CK41" s="481">
        <v>15641</v>
      </c>
      <c r="CL41" s="481">
        <v>339506</v>
      </c>
      <c r="CM41" s="481">
        <v>200293</v>
      </c>
      <c r="CN41" s="481">
        <v>339003</v>
      </c>
      <c r="CO41" s="481">
        <v>332234</v>
      </c>
      <c r="CP41" s="481"/>
      <c r="CQ41" s="482">
        <v>3</v>
      </c>
      <c r="CR41" s="479">
        <f t="shared" si="14"/>
        <v>707862.53145699995</v>
      </c>
      <c r="CS41" s="480">
        <f t="shared" si="15"/>
        <v>464675.109</v>
      </c>
      <c r="CT41" s="473">
        <v>29812.605599999995</v>
      </c>
      <c r="CU41" s="473">
        <v>18735.257999999998</v>
      </c>
      <c r="CV41" s="473">
        <v>361758.76445700001</v>
      </c>
      <c r="CW41" s="473">
        <v>189779.12099999998</v>
      </c>
      <c r="CX41" s="473">
        <v>309948.19199999998</v>
      </c>
      <c r="CY41" s="473">
        <v>251891.23</v>
      </c>
      <c r="CZ41" s="473">
        <v>6342.969399999999</v>
      </c>
      <c r="DA41" s="478">
        <v>4269.5</v>
      </c>
      <c r="DB41" s="479">
        <f t="shared" si="16"/>
        <v>620383.89243999997</v>
      </c>
      <c r="DC41" s="480">
        <f t="shared" si="17"/>
        <v>305172.24800000002</v>
      </c>
      <c r="DD41" s="473">
        <v>35358.380590000001</v>
      </c>
      <c r="DE41" s="473">
        <v>16840.118000000002</v>
      </c>
      <c r="DF41" s="473">
        <v>323342.02724999998</v>
      </c>
      <c r="DG41" s="473">
        <v>139779.68</v>
      </c>
      <c r="DH41" s="473">
        <v>261673.88159999996</v>
      </c>
      <c r="DI41" s="473">
        <v>148502.47399999999</v>
      </c>
      <c r="DJ41" s="473">
        <v>9.6030000000000015</v>
      </c>
      <c r="DK41" s="478">
        <v>49.976000000000006</v>
      </c>
      <c r="DL41" s="479">
        <f t="shared" si="18"/>
        <v>588473.56913999992</v>
      </c>
      <c r="DM41" s="480">
        <f t="shared" si="19"/>
        <v>209483.47400000002</v>
      </c>
      <c r="DN41" s="473">
        <v>33770.888999999996</v>
      </c>
      <c r="DO41" s="473">
        <v>11907.268</v>
      </c>
      <c r="DP41" s="473">
        <v>320217.90669999999</v>
      </c>
      <c r="DQ41" s="473">
        <v>98437.930999999997</v>
      </c>
      <c r="DR41" s="473">
        <v>234294.32</v>
      </c>
      <c r="DS41" s="473">
        <v>98587.582999999999</v>
      </c>
      <c r="DT41" s="473">
        <v>190.45344</v>
      </c>
      <c r="DU41" s="478">
        <v>550.69200000000001</v>
      </c>
      <c r="DV41" s="479">
        <f t="shared" si="20"/>
        <v>0</v>
      </c>
      <c r="DW41" s="480">
        <f t="shared" si="21"/>
        <v>0</v>
      </c>
      <c r="DX41" s="485"/>
      <c r="DY41" s="485"/>
      <c r="DZ41" s="485"/>
      <c r="EA41" s="485"/>
      <c r="EB41" s="485"/>
      <c r="EC41" s="485"/>
      <c r="ED41" s="480"/>
      <c r="EE41" s="486">
        <v>0</v>
      </c>
      <c r="EF41" s="549">
        <f t="shared" si="22"/>
        <v>7943113.2132269992</v>
      </c>
      <c r="EG41" s="474">
        <f t="shared" si="23"/>
        <v>4458583.1390000004</v>
      </c>
      <c r="EH41" s="470">
        <f t="shared" si="24"/>
        <v>170570.47224999999</v>
      </c>
      <c r="EI41" s="470">
        <f t="shared" si="24"/>
        <v>99772.896999999997</v>
      </c>
      <c r="EJ41" s="470">
        <f t="shared" si="24"/>
        <v>3044127.0505369999</v>
      </c>
      <c r="EK41" s="470">
        <f t="shared" si="24"/>
        <v>1340949.5210000002</v>
      </c>
      <c r="EL41" s="470">
        <f t="shared" si="24"/>
        <v>4445704.4405999994</v>
      </c>
      <c r="EM41" s="470">
        <f t="shared" si="24"/>
        <v>2895679.1040000003</v>
      </c>
      <c r="EN41" s="470">
        <f t="shared" si="25"/>
        <v>3.113</v>
      </c>
      <c r="EO41" s="470">
        <f t="shared" si="25"/>
        <v>1.8720000000000001</v>
      </c>
      <c r="EP41" s="470">
        <f t="shared" si="26"/>
        <v>282708.13683999999</v>
      </c>
      <c r="EQ41" s="471">
        <f t="shared" si="26"/>
        <v>122179.74499999998</v>
      </c>
    </row>
    <row r="42" spans="1:147" ht="14.4" customHeight="1" x14ac:dyDescent="0.2">
      <c r="A42" s="114" t="s">
        <v>188</v>
      </c>
      <c r="N42" s="550"/>
      <c r="O42" s="551"/>
      <c r="P42" s="551"/>
      <c r="Q42" s="551"/>
      <c r="R42" s="551"/>
      <c r="S42" s="551"/>
      <c r="T42" s="551"/>
      <c r="U42" s="488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99"/>
      <c r="DW42" s="199"/>
      <c r="DX42" s="199"/>
      <c r="DY42" s="199"/>
      <c r="DZ42" s="199"/>
      <c r="EA42" s="199"/>
      <c r="EB42" s="199"/>
      <c r="EC42" s="199"/>
      <c r="ED42" s="199"/>
      <c r="EE42" s="199"/>
      <c r="EH42" s="199"/>
      <c r="EI42" s="199"/>
      <c r="EJ42" s="199"/>
      <c r="EK42" s="199"/>
      <c r="EL42" s="199"/>
      <c r="EM42" s="199"/>
      <c r="EN42" s="199"/>
      <c r="EO42" s="199"/>
      <c r="EP42" s="199"/>
      <c r="EQ42" s="199"/>
    </row>
    <row r="43" spans="1:147" ht="14.4" customHeight="1" x14ac:dyDescent="0.2">
      <c r="N43" s="550"/>
      <c r="O43" s="551"/>
      <c r="P43" s="551"/>
      <c r="Q43" s="551"/>
      <c r="R43" s="551"/>
      <c r="S43" s="551"/>
      <c r="T43" s="551"/>
      <c r="U43" s="488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552"/>
      <c r="EG43" s="552"/>
      <c r="EH43" s="552"/>
      <c r="EI43" s="552"/>
      <c r="EJ43" s="552"/>
      <c r="EK43" s="552"/>
      <c r="EL43" s="552"/>
      <c r="EM43" s="552"/>
      <c r="EN43" s="552"/>
      <c r="EO43" s="552"/>
      <c r="EP43" s="552"/>
      <c r="EQ43" s="552"/>
    </row>
    <row r="44" spans="1:147" x14ac:dyDescent="0.2">
      <c r="O44" s="488"/>
      <c r="P44" s="488"/>
      <c r="Q44" s="488"/>
      <c r="R44" s="488"/>
      <c r="S44" s="488"/>
      <c r="T44" s="488"/>
      <c r="U44" s="488"/>
      <c r="CX44" s="199"/>
      <c r="CY44" s="199"/>
      <c r="CZ44" s="199"/>
      <c r="DA44" s="488"/>
      <c r="DB44" s="199"/>
      <c r="DC44" s="199"/>
      <c r="DD44" s="199"/>
      <c r="DE44" s="199"/>
      <c r="DF44" s="199"/>
      <c r="DG44" s="199"/>
      <c r="DH44" s="199"/>
      <c r="DI44" s="199"/>
      <c r="DJ44" s="199"/>
      <c r="DK44" s="199"/>
      <c r="DL44" s="199"/>
      <c r="DM44" s="199"/>
      <c r="DN44" s="199"/>
      <c r="DO44" s="199"/>
      <c r="DP44" s="199"/>
      <c r="DQ44" s="199"/>
      <c r="DR44" s="199"/>
      <c r="DS44" s="533"/>
      <c r="DT44" s="533"/>
      <c r="DU44" s="533"/>
      <c r="DV44" s="533"/>
      <c r="DW44" s="533"/>
      <c r="DX44" s="533"/>
      <c r="DY44" s="533"/>
      <c r="DZ44" s="533"/>
      <c r="EA44" s="533"/>
      <c r="EB44" s="533"/>
      <c r="EC44" s="533"/>
      <c r="ED44" s="533"/>
      <c r="EE44" s="533"/>
      <c r="EF44" s="553"/>
      <c r="EG44" s="553"/>
      <c r="EH44" s="553"/>
      <c r="EI44" s="552"/>
      <c r="EJ44" s="552"/>
      <c r="EK44" s="552"/>
      <c r="EL44" s="552"/>
      <c r="EM44" s="552"/>
      <c r="EN44" s="552"/>
      <c r="EO44" s="552"/>
      <c r="EP44" s="552"/>
      <c r="EQ44" s="552"/>
    </row>
    <row r="45" spans="1:147" x14ac:dyDescent="0.2">
      <c r="O45" s="488"/>
      <c r="P45" s="488"/>
      <c r="Q45" s="488"/>
      <c r="R45" s="488"/>
      <c r="S45" s="488"/>
      <c r="T45" s="488"/>
      <c r="U45" s="488"/>
      <c r="CX45" s="199"/>
      <c r="CY45" s="199"/>
      <c r="CZ45" s="199"/>
      <c r="DA45" s="488"/>
      <c r="DB45" s="199"/>
      <c r="DC45" s="199"/>
      <c r="DD45" s="199"/>
      <c r="DE45" s="199"/>
      <c r="DF45" s="199"/>
      <c r="DG45" s="199"/>
      <c r="DH45" s="199"/>
      <c r="DI45" s="199"/>
      <c r="DJ45" s="199"/>
      <c r="DK45" s="199"/>
      <c r="DL45" s="199"/>
      <c r="DM45" s="199"/>
      <c r="DN45" s="199"/>
      <c r="DO45" s="199"/>
      <c r="DP45" s="199"/>
      <c r="DQ45" s="199"/>
      <c r="DR45" s="199"/>
      <c r="DS45" s="533"/>
      <c r="DT45" s="533"/>
      <c r="DU45" s="533"/>
      <c r="DV45" s="533"/>
      <c r="DW45" s="533"/>
      <c r="DX45" s="533"/>
      <c r="DY45" s="533"/>
      <c r="DZ45" s="533"/>
      <c r="EA45" s="533"/>
      <c r="EB45" s="533"/>
      <c r="EC45" s="533"/>
      <c r="ED45" s="533"/>
      <c r="EE45" s="533"/>
      <c r="EF45" s="553"/>
      <c r="EG45" s="553"/>
      <c r="EH45" s="553"/>
      <c r="EI45" s="552"/>
      <c r="EJ45" s="552"/>
      <c r="EK45" s="552"/>
      <c r="EL45" s="552"/>
      <c r="EM45" s="552"/>
      <c r="EN45" s="552"/>
      <c r="EO45" s="552"/>
      <c r="EP45" s="552"/>
      <c r="EQ45" s="552"/>
    </row>
    <row r="46" spans="1:147" x14ac:dyDescent="0.2">
      <c r="A46" s="554" t="s">
        <v>207</v>
      </c>
      <c r="B46" s="554"/>
      <c r="C46" s="554"/>
      <c r="D46" s="554"/>
      <c r="E46" s="554"/>
      <c r="F46" s="554"/>
      <c r="G46" s="554"/>
      <c r="I46" s="554" t="s">
        <v>208</v>
      </c>
      <c r="J46" s="200"/>
      <c r="K46" s="200"/>
      <c r="L46" s="200"/>
      <c r="M46" s="200"/>
      <c r="N46" s="200"/>
      <c r="P46" s="488"/>
      <c r="Q46" s="488"/>
      <c r="R46" s="488"/>
      <c r="S46" s="488"/>
      <c r="T46" s="488"/>
      <c r="U46" s="488"/>
      <c r="CV46" s="199"/>
      <c r="CW46" s="199"/>
      <c r="CX46" s="199"/>
      <c r="CY46" s="199"/>
      <c r="CZ46" s="199"/>
      <c r="DA46" s="199"/>
      <c r="DB46" s="199"/>
      <c r="DC46" s="199"/>
      <c r="DD46" s="199"/>
      <c r="DE46" s="199"/>
      <c r="DF46" s="199"/>
      <c r="DG46" s="199"/>
      <c r="DH46" s="199"/>
      <c r="DI46" s="199"/>
      <c r="EF46" s="552"/>
      <c r="EG46" s="552"/>
      <c r="EH46" s="552"/>
      <c r="EI46" s="552"/>
      <c r="EJ46" s="552"/>
      <c r="EK46" s="552"/>
      <c r="EL46" s="552"/>
      <c r="EM46" s="552"/>
      <c r="EN46" s="552"/>
      <c r="EO46" s="552"/>
      <c r="EP46" s="552"/>
      <c r="EQ46" s="552"/>
    </row>
    <row r="47" spans="1:147" ht="19.95" customHeight="1" x14ac:dyDescent="0.2">
      <c r="A47" s="490" t="s">
        <v>146</v>
      </c>
      <c r="B47" s="491" t="s">
        <v>2</v>
      </c>
      <c r="C47" s="491" t="s">
        <v>3</v>
      </c>
      <c r="D47" s="491" t="s">
        <v>4</v>
      </c>
      <c r="E47" s="491" t="s">
        <v>5</v>
      </c>
      <c r="F47" s="491" t="s">
        <v>138</v>
      </c>
      <c r="G47" s="492" t="s">
        <v>139</v>
      </c>
      <c r="I47" s="490" t="s">
        <v>146</v>
      </c>
      <c r="J47" s="491" t="s">
        <v>2</v>
      </c>
      <c r="K47" s="491" t="s">
        <v>3</v>
      </c>
      <c r="L47" s="491" t="s">
        <v>4</v>
      </c>
      <c r="M47" s="491" t="s">
        <v>5</v>
      </c>
      <c r="N47" s="491" t="s">
        <v>138</v>
      </c>
      <c r="O47" s="492" t="s">
        <v>139</v>
      </c>
      <c r="P47" s="488"/>
      <c r="Q47" s="488"/>
      <c r="R47" s="488"/>
      <c r="S47" s="488"/>
      <c r="T47" s="488"/>
      <c r="U47" s="488"/>
      <c r="CV47" s="199"/>
      <c r="CW47" s="199"/>
      <c r="CX47" s="199"/>
      <c r="CY47" s="199"/>
      <c r="CZ47" s="199"/>
      <c r="DA47" s="199"/>
      <c r="DB47" s="199"/>
      <c r="DC47" s="199"/>
      <c r="DD47" s="199"/>
      <c r="DE47" s="199"/>
      <c r="DF47" s="199"/>
      <c r="DG47" s="199"/>
      <c r="DH47" s="199"/>
      <c r="DI47" s="199"/>
      <c r="EF47" s="552"/>
      <c r="EG47" s="552"/>
      <c r="EH47" s="552"/>
      <c r="EI47" s="552"/>
      <c r="EJ47" s="552"/>
      <c r="EK47" s="552"/>
      <c r="EL47" s="552"/>
      <c r="EM47" s="552"/>
      <c r="EN47" s="552"/>
      <c r="EO47" s="552"/>
      <c r="EP47" s="552"/>
      <c r="EQ47" s="552"/>
    </row>
    <row r="48" spans="1:147" ht="19.95" customHeight="1" x14ac:dyDescent="0.2">
      <c r="A48" s="493" t="s">
        <v>171</v>
      </c>
      <c r="B48" s="494">
        <f>SUM(B49:B53)</f>
        <v>21700065.139000002</v>
      </c>
      <c r="C48" s="494">
        <f t="shared" ref="C48:F48" si="38">SUM(C49:C53)</f>
        <v>14923669.550000004</v>
      </c>
      <c r="D48" s="494">
        <f t="shared" si="38"/>
        <v>5571628.8329999996</v>
      </c>
      <c r="E48" s="494">
        <f t="shared" si="38"/>
        <v>12992.833000000002</v>
      </c>
      <c r="F48" s="494">
        <f t="shared" si="38"/>
        <v>187848.06700000001</v>
      </c>
      <c r="G48" s="495">
        <f>SUM(G49:G53)</f>
        <v>1003925.8559999999</v>
      </c>
      <c r="I48" s="555" t="s">
        <v>171</v>
      </c>
      <c r="J48" s="556">
        <f>SUM(J49:J53)</f>
        <v>36051559.565000005</v>
      </c>
      <c r="K48" s="556">
        <f t="shared" ref="K48:O48" si="39">SUM(K49:K53)</f>
        <v>28752448.427000005</v>
      </c>
      <c r="L48" s="556">
        <f t="shared" si="39"/>
        <v>5037127.6629999997</v>
      </c>
      <c r="M48" s="556">
        <f t="shared" si="39"/>
        <v>405743.59700000001</v>
      </c>
      <c r="N48" s="556">
        <f t="shared" si="39"/>
        <v>549566.8110000001</v>
      </c>
      <c r="O48" s="557">
        <f t="shared" si="39"/>
        <v>1306673.067</v>
      </c>
      <c r="P48" s="488"/>
      <c r="Q48" s="488"/>
      <c r="R48" s="488"/>
      <c r="S48" s="488"/>
      <c r="T48" s="488"/>
      <c r="U48" s="488"/>
      <c r="CV48" s="199"/>
      <c r="CW48" s="199"/>
      <c r="CX48" s="199"/>
      <c r="CY48" s="199"/>
      <c r="CZ48" s="199"/>
      <c r="DA48" s="199"/>
      <c r="DB48" s="199"/>
      <c r="DC48" s="199"/>
      <c r="DD48" s="199"/>
      <c r="DE48" s="199"/>
      <c r="DF48" s="199"/>
      <c r="DG48" s="199"/>
      <c r="DH48" s="199"/>
      <c r="DI48" s="199"/>
      <c r="EF48" s="552"/>
      <c r="EG48" s="552"/>
      <c r="EH48" s="552"/>
      <c r="EI48" s="552"/>
      <c r="EJ48" s="552"/>
      <c r="EK48" s="552"/>
      <c r="EL48" s="552"/>
      <c r="EM48" s="552"/>
      <c r="EN48" s="552"/>
      <c r="EO48" s="552"/>
      <c r="EP48" s="552"/>
      <c r="EQ48" s="552"/>
    </row>
    <row r="49" spans="1:147" ht="19.95" customHeight="1" x14ac:dyDescent="0.2">
      <c r="A49" s="498" t="s">
        <v>76</v>
      </c>
      <c r="B49" s="499">
        <f>C49+D49+E49+F49+G49</f>
        <v>13090763.943000002</v>
      </c>
      <c r="C49" s="500">
        <v>10696388.298000002</v>
      </c>
      <c r="D49" s="500">
        <v>1539724.8639999998</v>
      </c>
      <c r="E49" s="500">
        <v>855.91100000000006</v>
      </c>
      <c r="F49" s="500">
        <v>150696.598</v>
      </c>
      <c r="G49" s="501">
        <v>703098.27199999988</v>
      </c>
      <c r="I49" s="498" t="s">
        <v>76</v>
      </c>
      <c r="J49" s="499">
        <f>K49+L49+M49+N49+O49</f>
        <v>14811173.123</v>
      </c>
      <c r="K49" s="500">
        <v>12988352.923999999</v>
      </c>
      <c r="L49" s="500">
        <v>929495.66000000038</v>
      </c>
      <c r="M49" s="500">
        <v>68567.095000000001</v>
      </c>
      <c r="N49" s="500">
        <v>61100.005999999994</v>
      </c>
      <c r="O49" s="501">
        <v>763657.43800000008</v>
      </c>
      <c r="P49" s="488"/>
      <c r="Q49" s="488"/>
      <c r="R49" s="488"/>
      <c r="S49" s="488"/>
      <c r="T49" s="488"/>
      <c r="U49" s="488"/>
      <c r="CV49" s="199"/>
      <c r="CW49" s="199"/>
      <c r="CX49" s="199"/>
      <c r="CY49" s="199"/>
      <c r="CZ49" s="199"/>
      <c r="DA49" s="199"/>
      <c r="DB49" s="199"/>
      <c r="DC49" s="199"/>
      <c r="DD49" s="199"/>
      <c r="DE49" s="199"/>
      <c r="DF49" s="199"/>
      <c r="DG49" s="199"/>
      <c r="DH49" s="199"/>
      <c r="DI49" s="199"/>
      <c r="EF49" s="552"/>
      <c r="EG49" s="552"/>
      <c r="EH49" s="552"/>
      <c r="EI49" s="552"/>
      <c r="EJ49" s="552"/>
      <c r="EK49" s="552"/>
      <c r="EL49" s="552"/>
      <c r="EM49" s="552"/>
      <c r="EN49" s="552"/>
      <c r="EO49" s="552"/>
      <c r="EP49" s="552"/>
      <c r="EQ49" s="552"/>
    </row>
    <row r="50" spans="1:147" ht="19.95" customHeight="1" x14ac:dyDescent="0.2">
      <c r="A50" s="498" t="s">
        <v>77</v>
      </c>
      <c r="B50" s="499">
        <f t="shared" ref="B50:B52" si="40">C50+D50+E50+F50+G50</f>
        <v>3076809.6220000009</v>
      </c>
      <c r="C50" s="500">
        <v>2261045.1950000012</v>
      </c>
      <c r="D50" s="500">
        <v>556695.83899999992</v>
      </c>
      <c r="E50" s="500">
        <v>491.60300000000001</v>
      </c>
      <c r="F50" s="500">
        <v>35864.564999999995</v>
      </c>
      <c r="G50" s="501">
        <v>222712.42000000007</v>
      </c>
      <c r="I50" s="498" t="s">
        <v>77</v>
      </c>
      <c r="J50" s="499">
        <f t="shared" ref="J50:J53" si="41">K50+L50+M50+N50+O50</f>
        <v>7746237.5410000058</v>
      </c>
      <c r="K50" s="500">
        <v>6288729.3340000063</v>
      </c>
      <c r="L50" s="500">
        <v>628235.53900000011</v>
      </c>
      <c r="M50" s="500">
        <v>59109.563000000009</v>
      </c>
      <c r="N50" s="500">
        <v>473855.6970000001</v>
      </c>
      <c r="O50" s="501">
        <v>296307.40800000005</v>
      </c>
      <c r="P50" s="488"/>
      <c r="Q50" s="488"/>
      <c r="R50" s="488"/>
      <c r="S50" s="488"/>
      <c r="T50" s="488"/>
      <c r="U50" s="488"/>
      <c r="CV50" s="199"/>
      <c r="CW50" s="199"/>
      <c r="CX50" s="199"/>
      <c r="CY50" s="199"/>
      <c r="CZ50" s="199"/>
      <c r="DA50" s="199"/>
      <c r="DB50" s="199"/>
      <c r="DC50" s="199"/>
      <c r="DD50" s="199"/>
      <c r="DE50" s="199"/>
      <c r="DF50" s="199"/>
      <c r="DG50" s="199"/>
      <c r="DH50" s="199"/>
      <c r="DI50" s="199"/>
      <c r="EF50" s="552"/>
      <c r="EG50" s="552"/>
      <c r="EH50" s="552"/>
      <c r="EI50" s="552"/>
      <c r="EJ50" s="552"/>
      <c r="EK50" s="552"/>
      <c r="EL50" s="552"/>
      <c r="EM50" s="552"/>
      <c r="EN50" s="552"/>
      <c r="EO50" s="552"/>
      <c r="EP50" s="552"/>
      <c r="EQ50" s="552"/>
    </row>
    <row r="51" spans="1:147" ht="19.95" customHeight="1" x14ac:dyDescent="0.2">
      <c r="A51" s="498" t="s">
        <v>118</v>
      </c>
      <c r="B51" s="499">
        <f t="shared" si="40"/>
        <v>1994069.3509999998</v>
      </c>
      <c r="C51" s="500">
        <v>581128.01099999982</v>
      </c>
      <c r="D51" s="500">
        <v>1392804.9849999999</v>
      </c>
      <c r="E51" s="500">
        <v>1916.0069999999998</v>
      </c>
      <c r="F51" s="500">
        <v>56.018000000000008</v>
      </c>
      <c r="G51" s="501">
        <v>18164.330000000009</v>
      </c>
      <c r="I51" s="498" t="s">
        <v>79</v>
      </c>
      <c r="J51" s="499">
        <f t="shared" si="41"/>
        <v>7182471.4890000001</v>
      </c>
      <c r="K51" s="500">
        <v>5302261.1160000004</v>
      </c>
      <c r="L51" s="500">
        <v>1683099.4439999999</v>
      </c>
      <c r="M51" s="500">
        <v>113828.50599999999</v>
      </c>
      <c r="N51" s="500">
        <v>8973.5789999999997</v>
      </c>
      <c r="O51" s="501">
        <v>74308.843999999983</v>
      </c>
      <c r="P51" s="488"/>
      <c r="Q51" s="488"/>
      <c r="R51" s="488"/>
      <c r="S51" s="488"/>
      <c r="T51" s="488"/>
      <c r="U51" s="488"/>
      <c r="CV51" s="199"/>
      <c r="CW51" s="199"/>
      <c r="CX51" s="199"/>
      <c r="CY51" s="199"/>
      <c r="CZ51" s="199"/>
      <c r="DA51" s="199"/>
      <c r="DB51" s="199"/>
      <c r="DC51" s="199"/>
      <c r="DD51" s="199"/>
      <c r="DE51" s="199"/>
      <c r="DF51" s="199"/>
      <c r="DG51" s="199"/>
      <c r="DH51" s="199"/>
      <c r="DI51" s="199"/>
      <c r="EF51" s="552"/>
      <c r="EG51" s="552"/>
      <c r="EH51" s="552"/>
      <c r="EI51" s="552"/>
      <c r="EJ51" s="552"/>
      <c r="EK51" s="552"/>
      <c r="EL51" s="552"/>
      <c r="EM51" s="552"/>
      <c r="EN51" s="552"/>
      <c r="EO51" s="552"/>
      <c r="EP51" s="552"/>
      <c r="EQ51" s="552"/>
    </row>
    <row r="52" spans="1:147" ht="19.95" customHeight="1" x14ac:dyDescent="0.2">
      <c r="A52" s="498" t="s">
        <v>120</v>
      </c>
      <c r="B52" s="499">
        <f t="shared" si="40"/>
        <v>1930727.8</v>
      </c>
      <c r="C52" s="500">
        <v>571511.06700000004</v>
      </c>
      <c r="D52" s="500">
        <v>1329617.9139999999</v>
      </c>
      <c r="E52" s="500">
        <v>567.04600000000005</v>
      </c>
      <c r="F52" s="500">
        <v>168.38399999999999</v>
      </c>
      <c r="G52" s="501">
        <v>28863.389000000006</v>
      </c>
      <c r="I52" s="498" t="s">
        <v>120</v>
      </c>
      <c r="J52" s="499">
        <f t="shared" si="41"/>
        <v>3628796.0730000003</v>
      </c>
      <c r="K52" s="500">
        <v>2364230.7530000005</v>
      </c>
      <c r="L52" s="500">
        <v>1084430.7179999999</v>
      </c>
      <c r="M52" s="500">
        <v>59090.707000000017</v>
      </c>
      <c r="N52" s="500">
        <v>2735.043000000001</v>
      </c>
      <c r="O52" s="501">
        <v>118308.852</v>
      </c>
      <c r="P52" s="488"/>
      <c r="Q52" s="488"/>
      <c r="R52" s="488"/>
      <c r="S52" s="488"/>
      <c r="T52" s="488"/>
      <c r="U52" s="488"/>
      <c r="EF52" s="552"/>
      <c r="EG52" s="552"/>
      <c r="EH52" s="552"/>
      <c r="EI52" s="552"/>
      <c r="EJ52" s="552"/>
      <c r="EK52" s="552"/>
      <c r="EL52" s="552"/>
      <c r="EM52" s="552"/>
      <c r="EN52" s="552"/>
      <c r="EO52" s="552"/>
      <c r="EP52" s="552"/>
      <c r="EQ52" s="552"/>
    </row>
    <row r="53" spans="1:147" ht="19.95" customHeight="1" x14ac:dyDescent="0.2">
      <c r="A53" s="507" t="s">
        <v>79</v>
      </c>
      <c r="B53" s="508">
        <f>C53+D53+E53+F53+G53</f>
        <v>1607694.4230000004</v>
      </c>
      <c r="C53" s="509">
        <v>813596.97900000017</v>
      </c>
      <c r="D53" s="509">
        <v>752785.23100000003</v>
      </c>
      <c r="E53" s="509">
        <v>9162.2660000000033</v>
      </c>
      <c r="F53" s="509">
        <v>1062.502</v>
      </c>
      <c r="G53" s="510">
        <v>31087.445000000011</v>
      </c>
      <c r="I53" s="507" t="s">
        <v>114</v>
      </c>
      <c r="J53" s="508">
        <f t="shared" si="41"/>
        <v>2682881.3390000006</v>
      </c>
      <c r="K53" s="509">
        <v>1808874.3000000003</v>
      </c>
      <c r="L53" s="509">
        <v>711866.30200000003</v>
      </c>
      <c r="M53" s="509">
        <v>105147.72600000002</v>
      </c>
      <c r="N53" s="509">
        <v>2902.4859999999999</v>
      </c>
      <c r="O53" s="510">
        <v>54090.524999999987</v>
      </c>
      <c r="P53" s="488"/>
      <c r="Q53" s="488"/>
      <c r="R53" s="488"/>
      <c r="S53" s="488"/>
      <c r="T53" s="488"/>
      <c r="U53" s="488"/>
      <c r="EF53" s="552"/>
      <c r="EG53" s="552"/>
      <c r="EH53" s="552"/>
      <c r="EI53" s="552"/>
      <c r="EJ53" s="552"/>
      <c r="EK53" s="552"/>
      <c r="EL53" s="552"/>
      <c r="EM53" s="552"/>
      <c r="EN53" s="552"/>
      <c r="EO53" s="552"/>
      <c r="EP53" s="552"/>
      <c r="EQ53" s="552"/>
    </row>
    <row r="54" spans="1:147" x14ac:dyDescent="0.2">
      <c r="O54" s="488"/>
      <c r="P54" s="488"/>
      <c r="Q54" s="488"/>
      <c r="R54" s="488"/>
      <c r="S54" s="488"/>
      <c r="T54" s="488"/>
      <c r="U54" s="199"/>
      <c r="V54" s="199"/>
      <c r="W54" s="199"/>
      <c r="X54" s="199"/>
      <c r="Y54" s="199"/>
      <c r="Z54" s="199"/>
      <c r="AA54" s="199"/>
      <c r="EF54" s="552"/>
      <c r="EG54" s="552"/>
      <c r="EH54" s="552"/>
      <c r="EI54" s="552"/>
      <c r="EJ54" s="552"/>
      <c r="EK54" s="552"/>
      <c r="EL54" s="552"/>
      <c r="EM54" s="552"/>
      <c r="EN54" s="552"/>
      <c r="EO54" s="552"/>
      <c r="EP54" s="552"/>
      <c r="EQ54" s="552"/>
    </row>
    <row r="55" spans="1:147" x14ac:dyDescent="0.2">
      <c r="EF55" s="552"/>
      <c r="EG55" s="552"/>
      <c r="EH55" s="552"/>
      <c r="EI55" s="552"/>
      <c r="EJ55" s="552"/>
      <c r="EK55" s="552"/>
      <c r="EL55" s="552"/>
      <c r="EM55" s="552"/>
      <c r="EN55" s="552"/>
      <c r="EO55" s="552"/>
      <c r="EP55" s="552"/>
      <c r="EQ55" s="552"/>
    </row>
    <row r="56" spans="1:147" x14ac:dyDescent="0.2">
      <c r="B56" s="199"/>
      <c r="C56" s="199"/>
      <c r="D56" s="199"/>
      <c r="E56" s="199"/>
      <c r="F56" s="199"/>
      <c r="G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9"/>
      <c r="Z56" s="199"/>
      <c r="AA56" s="199"/>
      <c r="EF56" s="552"/>
      <c r="EG56" s="552"/>
      <c r="EH56" s="552"/>
      <c r="EI56" s="552"/>
      <c r="EJ56" s="552"/>
      <c r="EK56" s="552"/>
      <c r="EL56" s="552"/>
      <c r="EM56" s="552"/>
      <c r="EN56" s="552"/>
      <c r="EO56" s="552"/>
      <c r="EP56" s="552"/>
      <c r="EQ56" s="552"/>
    </row>
    <row r="57" spans="1:147" x14ac:dyDescent="0.2">
      <c r="EF57" s="552"/>
      <c r="EG57" s="552"/>
      <c r="EH57" s="552"/>
      <c r="EI57" s="552"/>
      <c r="EJ57" s="552"/>
      <c r="EK57" s="552"/>
      <c r="EL57" s="552"/>
      <c r="EM57" s="552"/>
      <c r="EN57" s="552"/>
      <c r="EO57" s="552"/>
      <c r="EP57" s="552"/>
      <c r="EQ57" s="552"/>
    </row>
    <row r="58" spans="1:147" x14ac:dyDescent="0.2">
      <c r="EF58" s="552"/>
      <c r="EG58" s="552"/>
      <c r="EH58" s="552"/>
      <c r="EI58" s="552"/>
      <c r="EJ58" s="552"/>
      <c r="EK58" s="552"/>
      <c r="EL58" s="552"/>
      <c r="EM58" s="552"/>
      <c r="EN58" s="552"/>
      <c r="EO58" s="552"/>
      <c r="EP58" s="552"/>
      <c r="EQ58" s="552"/>
    </row>
    <row r="59" spans="1:147" x14ac:dyDescent="0.2">
      <c r="EF59" s="552"/>
      <c r="EG59" s="552"/>
      <c r="EH59" s="552"/>
      <c r="EI59" s="552"/>
      <c r="EJ59" s="552"/>
      <c r="EK59" s="552"/>
      <c r="EL59" s="552"/>
      <c r="EM59" s="552"/>
      <c r="EN59" s="552"/>
      <c r="EO59" s="552"/>
      <c r="EP59" s="552"/>
      <c r="EQ59" s="552"/>
    </row>
    <row r="60" spans="1:147" x14ac:dyDescent="0.2">
      <c r="EF60" s="552"/>
      <c r="EG60" s="552"/>
      <c r="EH60" s="552"/>
      <c r="EI60" s="552"/>
      <c r="EJ60" s="552"/>
      <c r="EK60" s="552"/>
      <c r="EL60" s="552"/>
      <c r="EM60" s="552"/>
      <c r="EN60" s="552"/>
      <c r="EO60" s="552"/>
      <c r="EP60" s="552"/>
      <c r="EQ60" s="552"/>
    </row>
    <row r="61" spans="1:147" x14ac:dyDescent="0.2">
      <c r="EF61" s="552"/>
      <c r="EG61" s="552"/>
      <c r="EH61" s="552"/>
      <c r="EI61" s="552"/>
      <c r="EJ61" s="552"/>
      <c r="EK61" s="552"/>
      <c r="EL61" s="552"/>
      <c r="EM61" s="552"/>
      <c r="EN61" s="552"/>
      <c r="EO61" s="552"/>
      <c r="EP61" s="552"/>
      <c r="EQ61" s="552"/>
    </row>
    <row r="62" spans="1:147" x14ac:dyDescent="0.2">
      <c r="EF62" s="552"/>
      <c r="EG62" s="552"/>
      <c r="EH62" s="552"/>
      <c r="EI62" s="552"/>
      <c r="EJ62" s="552"/>
      <c r="EK62" s="552"/>
      <c r="EL62" s="552"/>
      <c r="EM62" s="552"/>
      <c r="EN62" s="552"/>
      <c r="EO62" s="552"/>
      <c r="EP62" s="552"/>
      <c r="EQ62" s="552"/>
    </row>
    <row r="63" spans="1:147" x14ac:dyDescent="0.2">
      <c r="EF63" s="552"/>
      <c r="EG63" s="552"/>
      <c r="EH63" s="552"/>
      <c r="EI63" s="552"/>
      <c r="EJ63" s="552"/>
      <c r="EK63" s="552"/>
      <c r="EL63" s="552"/>
      <c r="EM63" s="552"/>
      <c r="EN63" s="552"/>
      <c r="EO63" s="552"/>
      <c r="EP63" s="552"/>
      <c r="EQ63" s="552"/>
    </row>
    <row r="64" spans="1:147" x14ac:dyDescent="0.2">
      <c r="EF64" s="552"/>
      <c r="EG64" s="552"/>
      <c r="EH64" s="552"/>
      <c r="EI64" s="552"/>
      <c r="EJ64" s="552"/>
      <c r="EK64" s="552"/>
      <c r="EL64" s="552"/>
      <c r="EM64" s="552"/>
      <c r="EN64" s="552"/>
      <c r="EO64" s="552"/>
      <c r="EP64" s="552"/>
      <c r="EQ64" s="552"/>
    </row>
    <row r="65" spans="100:147" x14ac:dyDescent="0.2">
      <c r="EF65" s="552"/>
      <c r="EG65" s="552"/>
      <c r="EH65" s="552"/>
      <c r="EI65" s="552"/>
      <c r="EJ65" s="552"/>
      <c r="EK65" s="552"/>
      <c r="EL65" s="552"/>
      <c r="EM65" s="552"/>
      <c r="EN65" s="552"/>
      <c r="EO65" s="552"/>
      <c r="EP65" s="552"/>
      <c r="EQ65" s="552"/>
    </row>
    <row r="66" spans="100:147" x14ac:dyDescent="0.2">
      <c r="EF66" s="552"/>
      <c r="EG66" s="552"/>
      <c r="EH66" s="552"/>
      <c r="EI66" s="552"/>
      <c r="EJ66" s="552"/>
      <c r="EK66" s="552"/>
      <c r="EL66" s="552"/>
      <c r="EM66" s="552"/>
      <c r="EN66" s="552"/>
      <c r="EO66" s="552"/>
      <c r="EP66" s="552"/>
      <c r="EQ66" s="552"/>
    </row>
    <row r="67" spans="100:147" x14ac:dyDescent="0.2">
      <c r="EF67" s="552"/>
      <c r="EG67" s="552"/>
      <c r="EH67" s="552"/>
      <c r="EI67" s="552"/>
      <c r="EJ67" s="552"/>
      <c r="EK67" s="552"/>
      <c r="EL67" s="552"/>
      <c r="EM67" s="552"/>
      <c r="EN67" s="552"/>
      <c r="EO67" s="552"/>
      <c r="EP67" s="552"/>
      <c r="EQ67" s="552"/>
    </row>
    <row r="68" spans="100:147" x14ac:dyDescent="0.2">
      <c r="EF68" s="552"/>
      <c r="EG68" s="552"/>
      <c r="EH68" s="552"/>
      <c r="EI68" s="552"/>
      <c r="EJ68" s="552"/>
      <c r="EK68" s="552"/>
      <c r="EL68" s="552"/>
      <c r="EM68" s="552"/>
      <c r="EN68" s="552"/>
      <c r="EO68" s="552"/>
      <c r="EP68" s="552"/>
      <c r="EQ68" s="552"/>
    </row>
    <row r="69" spans="100:147" x14ac:dyDescent="0.2">
      <c r="EF69" s="552"/>
      <c r="EG69" s="552"/>
      <c r="EH69" s="552"/>
      <c r="EI69" s="552"/>
      <c r="EJ69" s="552"/>
      <c r="EK69" s="552"/>
      <c r="EL69" s="552"/>
      <c r="EM69" s="552"/>
      <c r="EN69" s="552"/>
      <c r="EO69" s="552"/>
      <c r="EP69" s="552"/>
      <c r="EQ69" s="552"/>
    </row>
    <row r="70" spans="100:147" x14ac:dyDescent="0.2">
      <c r="EF70" s="552"/>
      <c r="EG70" s="552"/>
      <c r="EH70" s="552"/>
      <c r="EI70" s="552"/>
      <c r="EJ70" s="552"/>
      <c r="EK70" s="552"/>
      <c r="EL70" s="552"/>
      <c r="EM70" s="552"/>
      <c r="EN70" s="552"/>
      <c r="EO70" s="552"/>
      <c r="EP70" s="552"/>
      <c r="EQ70" s="552"/>
    </row>
    <row r="71" spans="100:147" x14ac:dyDescent="0.2">
      <c r="EF71" s="552"/>
      <c r="EG71" s="552"/>
      <c r="EH71" s="552"/>
      <c r="EI71" s="552"/>
      <c r="EJ71" s="552"/>
      <c r="EK71" s="552"/>
      <c r="EL71" s="552"/>
      <c r="EM71" s="552"/>
      <c r="EN71" s="552"/>
      <c r="EO71" s="552"/>
      <c r="EP71" s="552"/>
      <c r="EQ71" s="552"/>
    </row>
    <row r="73" spans="100:147" x14ac:dyDescent="0.2">
      <c r="CV73" s="199"/>
      <c r="CW73" s="199"/>
      <c r="CX73" s="199"/>
      <c r="CY73" s="199"/>
      <c r="CZ73" s="199"/>
      <c r="DA73" s="199"/>
      <c r="DB73" s="199"/>
      <c r="DC73" s="199"/>
      <c r="DD73" s="199"/>
      <c r="DE73" s="199"/>
      <c r="DF73" s="199"/>
      <c r="DG73" s="199"/>
      <c r="DH73" s="199"/>
      <c r="DI73" s="199"/>
      <c r="DJ73" s="199"/>
      <c r="DK73" s="199"/>
      <c r="DL73" s="199"/>
      <c r="DM73" s="199"/>
      <c r="DN73" s="199"/>
      <c r="DO73" s="199"/>
      <c r="DP73" s="199"/>
      <c r="DQ73" s="199"/>
      <c r="DR73" s="199"/>
      <c r="DS73" s="199"/>
      <c r="DT73" s="199"/>
      <c r="DU73" s="199"/>
      <c r="DV73" s="199"/>
      <c r="DW73" s="199"/>
      <c r="DX73" s="199"/>
      <c r="DY73" s="199"/>
      <c r="DZ73" s="199"/>
      <c r="EA73" s="199"/>
      <c r="EB73" s="199"/>
      <c r="EC73" s="199"/>
      <c r="ED73" s="199"/>
      <c r="EE73" s="199"/>
      <c r="EF73" s="199"/>
      <c r="EG73" s="199"/>
    </row>
    <row r="74" spans="100:147" x14ac:dyDescent="0.2">
      <c r="CV74" s="199"/>
      <c r="CW74" s="199"/>
      <c r="CX74" s="199"/>
      <c r="CY74" s="199"/>
      <c r="CZ74" s="199"/>
      <c r="DA74" s="199"/>
      <c r="DB74" s="199"/>
      <c r="DC74" s="199"/>
      <c r="DD74" s="199"/>
      <c r="DE74" s="199"/>
      <c r="DF74" s="199"/>
      <c r="DG74" s="199"/>
      <c r="DH74" s="199"/>
      <c r="DI74" s="199"/>
      <c r="DJ74" s="199"/>
      <c r="DK74" s="199"/>
      <c r="DL74" s="199"/>
      <c r="DM74" s="199"/>
      <c r="DN74" s="199"/>
      <c r="DO74" s="199"/>
      <c r="DP74" s="199"/>
      <c r="DQ74" s="199"/>
      <c r="DR74" s="199"/>
      <c r="DS74" s="199"/>
      <c r="DT74" s="199"/>
      <c r="DU74" s="199"/>
      <c r="DV74" s="199"/>
      <c r="DW74" s="199"/>
      <c r="DX74" s="199"/>
      <c r="DY74" s="199"/>
      <c r="DZ74" s="199"/>
      <c r="EA74" s="199"/>
      <c r="EB74" s="199"/>
      <c r="EC74" s="199"/>
      <c r="ED74" s="199"/>
      <c r="EE74" s="199"/>
      <c r="EF74" s="199"/>
      <c r="EG74" s="199"/>
      <c r="EH74" s="199"/>
      <c r="EI74" s="199"/>
      <c r="EJ74" s="199"/>
      <c r="EK74" s="199"/>
      <c r="EL74" s="199"/>
      <c r="EM74" s="199"/>
      <c r="EN74" s="199"/>
      <c r="EO74" s="199"/>
      <c r="EP74" s="199"/>
      <c r="EQ74" s="199"/>
    </row>
    <row r="75" spans="100:147" x14ac:dyDescent="0.2">
      <c r="CV75" s="199"/>
      <c r="CW75" s="199"/>
      <c r="CX75" s="199"/>
      <c r="CY75" s="199"/>
      <c r="CZ75" s="199"/>
      <c r="DA75" s="199"/>
      <c r="DB75" s="199"/>
      <c r="DC75" s="199"/>
      <c r="DD75" s="199"/>
      <c r="DE75" s="199"/>
      <c r="DF75" s="199"/>
      <c r="DG75" s="199"/>
      <c r="DH75" s="199"/>
      <c r="DI75" s="199"/>
      <c r="DJ75" s="199"/>
      <c r="DK75" s="199"/>
      <c r="DL75" s="199"/>
      <c r="DM75" s="199"/>
      <c r="DN75" s="199"/>
      <c r="DO75" s="199"/>
      <c r="DP75" s="199"/>
      <c r="DQ75" s="199"/>
      <c r="DR75" s="199"/>
      <c r="DS75" s="199"/>
      <c r="DT75" s="199"/>
      <c r="DU75" s="199"/>
      <c r="DV75" s="199"/>
      <c r="DW75" s="199"/>
      <c r="DX75" s="199"/>
      <c r="DY75" s="199"/>
      <c r="DZ75" s="199"/>
      <c r="EA75" s="199"/>
      <c r="EB75" s="199"/>
      <c r="EC75" s="199"/>
      <c r="ED75" s="199"/>
      <c r="EE75" s="199"/>
      <c r="EF75" s="199"/>
      <c r="EG75" s="199"/>
      <c r="EH75" s="199"/>
      <c r="EI75" s="199"/>
      <c r="EJ75" s="199"/>
      <c r="EK75" s="199"/>
      <c r="EL75" s="199"/>
      <c r="EM75" s="199"/>
      <c r="EN75" s="199"/>
      <c r="EO75" s="199"/>
      <c r="EP75" s="199"/>
      <c r="EQ75" s="199"/>
    </row>
    <row r="76" spans="100:147" x14ac:dyDescent="0.2">
      <c r="CV76" s="199"/>
      <c r="CW76" s="199"/>
      <c r="CX76" s="199"/>
      <c r="CY76" s="199"/>
      <c r="CZ76" s="199"/>
      <c r="DA76" s="199"/>
      <c r="DB76" s="199"/>
      <c r="DC76" s="199"/>
      <c r="DD76" s="199"/>
      <c r="DE76" s="199"/>
      <c r="DF76" s="199"/>
      <c r="DG76" s="199"/>
      <c r="DH76" s="199"/>
      <c r="DI76" s="199"/>
      <c r="DJ76" s="199"/>
      <c r="DK76" s="199"/>
      <c r="DL76" s="199"/>
      <c r="DM76" s="199"/>
      <c r="DN76" s="199"/>
      <c r="DO76" s="199"/>
      <c r="DP76" s="199"/>
      <c r="DQ76" s="199"/>
      <c r="DR76" s="199"/>
      <c r="DS76" s="199"/>
      <c r="DT76" s="199"/>
      <c r="DU76" s="199"/>
      <c r="DV76" s="199"/>
      <c r="DW76" s="199"/>
      <c r="DX76" s="199"/>
      <c r="DY76" s="199"/>
      <c r="DZ76" s="199"/>
      <c r="EA76" s="199"/>
      <c r="EB76" s="199"/>
      <c r="EC76" s="199"/>
      <c r="ED76" s="199"/>
      <c r="EE76" s="199"/>
      <c r="EF76" s="199"/>
      <c r="EG76" s="199"/>
      <c r="EH76" s="199"/>
      <c r="EI76" s="199"/>
      <c r="EJ76" s="199"/>
      <c r="EK76" s="199"/>
      <c r="EL76" s="199"/>
      <c r="EM76" s="199"/>
      <c r="EN76" s="199"/>
      <c r="EO76" s="199"/>
      <c r="EP76" s="199"/>
      <c r="EQ76" s="199"/>
    </row>
    <row r="77" spans="100:147" x14ac:dyDescent="0.2">
      <c r="CV77" s="199"/>
      <c r="CW77" s="199"/>
      <c r="CX77" s="199"/>
      <c r="CY77" s="199"/>
      <c r="CZ77" s="199"/>
      <c r="DA77" s="199"/>
      <c r="DB77" s="199"/>
      <c r="DC77" s="199"/>
      <c r="DD77" s="199"/>
      <c r="DE77" s="199"/>
      <c r="DF77" s="199"/>
      <c r="DG77" s="199"/>
      <c r="DH77" s="199"/>
      <c r="DI77" s="199"/>
      <c r="DJ77" s="199"/>
      <c r="DK77" s="199"/>
      <c r="DL77" s="199"/>
      <c r="DM77" s="199"/>
      <c r="DN77" s="199"/>
      <c r="DO77" s="199"/>
      <c r="DP77" s="199"/>
      <c r="DQ77" s="199"/>
      <c r="DR77" s="199"/>
      <c r="DS77" s="199"/>
      <c r="DT77" s="199"/>
      <c r="DU77" s="199"/>
      <c r="DV77" s="199"/>
      <c r="DW77" s="199"/>
      <c r="DX77" s="199"/>
      <c r="DY77" s="199"/>
      <c r="DZ77" s="199"/>
      <c r="EA77" s="199"/>
      <c r="EB77" s="199"/>
      <c r="EC77" s="199"/>
      <c r="ED77" s="199"/>
      <c r="EE77" s="199"/>
      <c r="EF77" s="199"/>
      <c r="EG77" s="199"/>
      <c r="EH77" s="199"/>
      <c r="EI77" s="199"/>
      <c r="EJ77" s="199"/>
      <c r="EK77" s="199"/>
      <c r="EL77" s="199"/>
      <c r="EM77" s="199"/>
      <c r="EN77" s="199"/>
      <c r="EO77" s="199"/>
      <c r="EP77" s="199"/>
      <c r="EQ77" s="199"/>
    </row>
    <row r="78" spans="100:147" x14ac:dyDescent="0.2">
      <c r="CV78" s="199"/>
      <c r="CW78" s="199"/>
      <c r="CX78" s="199"/>
      <c r="CY78" s="199"/>
      <c r="CZ78" s="199"/>
      <c r="DA78" s="199"/>
      <c r="DB78" s="199"/>
      <c r="DC78" s="199"/>
      <c r="DD78" s="199"/>
      <c r="DE78" s="199"/>
      <c r="DF78" s="199"/>
      <c r="DG78" s="199"/>
      <c r="DH78" s="199"/>
      <c r="DI78" s="199"/>
      <c r="DJ78" s="199"/>
      <c r="DK78" s="199"/>
      <c r="DL78" s="199"/>
      <c r="DM78" s="199"/>
      <c r="DN78" s="199"/>
      <c r="DO78" s="199"/>
      <c r="DP78" s="199"/>
      <c r="DQ78" s="199"/>
      <c r="DR78" s="199"/>
      <c r="DS78" s="199"/>
      <c r="DT78" s="199"/>
      <c r="DU78" s="199"/>
      <c r="DV78" s="199"/>
      <c r="DW78" s="199"/>
      <c r="DX78" s="199"/>
      <c r="DY78" s="199"/>
      <c r="DZ78" s="199"/>
      <c r="EA78" s="199"/>
      <c r="EB78" s="199"/>
      <c r="EC78" s="199"/>
      <c r="ED78" s="199"/>
      <c r="EE78" s="199"/>
      <c r="EF78" s="199"/>
      <c r="EG78" s="199"/>
      <c r="EH78" s="199"/>
      <c r="EI78" s="199"/>
      <c r="EJ78" s="199"/>
      <c r="EK78" s="199"/>
      <c r="EL78" s="199"/>
      <c r="EM78" s="199"/>
      <c r="EN78" s="199"/>
      <c r="EO78" s="199"/>
      <c r="EP78" s="199"/>
      <c r="EQ78" s="199"/>
    </row>
    <row r="79" spans="100:147" x14ac:dyDescent="0.2">
      <c r="CV79" s="199"/>
      <c r="CW79" s="199"/>
      <c r="CX79" s="199"/>
      <c r="CY79" s="199"/>
      <c r="CZ79" s="199"/>
      <c r="DA79" s="199"/>
      <c r="DB79" s="199"/>
      <c r="DC79" s="199"/>
      <c r="DD79" s="199"/>
      <c r="DE79" s="199"/>
      <c r="DF79" s="199"/>
      <c r="DG79" s="199"/>
      <c r="DH79" s="199"/>
      <c r="DI79" s="199"/>
      <c r="DJ79" s="199"/>
      <c r="DK79" s="199"/>
      <c r="DL79" s="199"/>
      <c r="DM79" s="199"/>
      <c r="DN79" s="199"/>
      <c r="DO79" s="199"/>
      <c r="DP79" s="199"/>
      <c r="DQ79" s="199"/>
      <c r="DR79" s="199"/>
      <c r="DS79" s="199"/>
      <c r="DT79" s="199"/>
      <c r="DU79" s="199"/>
      <c r="DV79" s="199"/>
      <c r="DW79" s="199"/>
      <c r="DX79" s="199"/>
      <c r="DY79" s="199"/>
      <c r="DZ79" s="199"/>
      <c r="EA79" s="199"/>
      <c r="EB79" s="199"/>
      <c r="EC79" s="199"/>
      <c r="ED79" s="199"/>
      <c r="EE79" s="199"/>
      <c r="EF79" s="199"/>
      <c r="EG79" s="199"/>
      <c r="EH79" s="199"/>
      <c r="EI79" s="199"/>
      <c r="EJ79" s="199"/>
      <c r="EK79" s="199"/>
      <c r="EL79" s="199"/>
      <c r="EM79" s="199"/>
      <c r="EN79" s="199"/>
      <c r="EO79" s="199"/>
      <c r="EP79" s="199"/>
      <c r="EQ79" s="199"/>
    </row>
    <row r="80" spans="100:147" x14ac:dyDescent="0.2">
      <c r="CV80" s="199"/>
      <c r="CW80" s="199"/>
      <c r="CX80" s="199"/>
      <c r="CY80" s="199"/>
      <c r="CZ80" s="199"/>
      <c r="DA80" s="199"/>
      <c r="DB80" s="199"/>
      <c r="DC80" s="199"/>
      <c r="DD80" s="199"/>
      <c r="DE80" s="199"/>
      <c r="DF80" s="199"/>
      <c r="DG80" s="199"/>
      <c r="DH80" s="199"/>
      <c r="DI80" s="199"/>
      <c r="DJ80" s="199"/>
      <c r="DK80" s="199"/>
      <c r="DL80" s="199"/>
      <c r="DM80" s="199"/>
      <c r="DN80" s="199"/>
      <c r="DO80" s="199"/>
      <c r="DP80" s="199"/>
      <c r="DQ80" s="199"/>
      <c r="DR80" s="199"/>
      <c r="DS80" s="199"/>
      <c r="DT80" s="199"/>
      <c r="DU80" s="199"/>
      <c r="DV80" s="199"/>
      <c r="DW80" s="199"/>
      <c r="DX80" s="199"/>
      <c r="DY80" s="199"/>
      <c r="DZ80" s="199"/>
      <c r="EA80" s="199"/>
      <c r="EB80" s="199"/>
      <c r="EC80" s="199"/>
      <c r="ED80" s="199"/>
      <c r="EE80" s="199"/>
      <c r="EF80" s="199"/>
      <c r="EG80" s="199"/>
      <c r="EH80" s="199"/>
      <c r="EI80" s="199"/>
      <c r="EJ80" s="199"/>
      <c r="EK80" s="199"/>
      <c r="EL80" s="199"/>
      <c r="EM80" s="199"/>
      <c r="EN80" s="199"/>
      <c r="EO80" s="199"/>
      <c r="EP80" s="199"/>
      <c r="EQ80" s="199"/>
    </row>
    <row r="81" spans="100:147" x14ac:dyDescent="0.2">
      <c r="CV81" s="199"/>
      <c r="CW81" s="199"/>
      <c r="CX81" s="199"/>
      <c r="CY81" s="199"/>
      <c r="CZ81" s="199"/>
      <c r="DA81" s="199"/>
      <c r="DB81" s="199"/>
      <c r="DC81" s="199"/>
      <c r="DD81" s="199"/>
      <c r="DE81" s="199"/>
      <c r="DF81" s="199"/>
      <c r="DG81" s="199"/>
      <c r="DH81" s="199"/>
      <c r="DI81" s="199"/>
      <c r="DJ81" s="199"/>
      <c r="DK81" s="199"/>
      <c r="DL81" s="199"/>
      <c r="DM81" s="199"/>
      <c r="DN81" s="199"/>
      <c r="DO81" s="199"/>
      <c r="DP81" s="199"/>
      <c r="DQ81" s="199"/>
      <c r="DR81" s="199"/>
      <c r="DS81" s="199"/>
      <c r="DT81" s="199"/>
      <c r="DU81" s="199"/>
      <c r="DV81" s="199"/>
      <c r="DW81" s="199"/>
      <c r="DX81" s="199"/>
      <c r="DY81" s="199"/>
      <c r="DZ81" s="199"/>
      <c r="EA81" s="199"/>
      <c r="EB81" s="199"/>
      <c r="EC81" s="199"/>
      <c r="ED81" s="199"/>
      <c r="EE81" s="199"/>
      <c r="EF81" s="199"/>
      <c r="EG81" s="199"/>
      <c r="EH81" s="199"/>
      <c r="EI81" s="199"/>
      <c r="EJ81" s="199"/>
      <c r="EK81" s="199"/>
      <c r="EL81" s="199"/>
      <c r="EM81" s="199"/>
      <c r="EN81" s="199"/>
      <c r="EO81" s="199"/>
      <c r="EP81" s="199"/>
      <c r="EQ81" s="199"/>
    </row>
    <row r="82" spans="100:147" x14ac:dyDescent="0.2">
      <c r="CV82" s="199"/>
      <c r="CW82" s="199"/>
      <c r="CX82" s="199"/>
      <c r="CY82" s="199"/>
      <c r="CZ82" s="199"/>
      <c r="DA82" s="199"/>
      <c r="DB82" s="199"/>
      <c r="DC82" s="199"/>
      <c r="DD82" s="199"/>
      <c r="DE82" s="199"/>
      <c r="DF82" s="199"/>
      <c r="DG82" s="199"/>
      <c r="DH82" s="199"/>
      <c r="DI82" s="199"/>
      <c r="DJ82" s="199"/>
      <c r="DK82" s="199"/>
      <c r="DL82" s="199"/>
      <c r="DM82" s="199"/>
      <c r="DN82" s="199"/>
      <c r="DO82" s="199"/>
      <c r="DP82" s="199"/>
      <c r="DQ82" s="199"/>
      <c r="DR82" s="199"/>
      <c r="DS82" s="199"/>
      <c r="DT82" s="199"/>
      <c r="DU82" s="199"/>
      <c r="DV82" s="199"/>
      <c r="DW82" s="199"/>
      <c r="DX82" s="199"/>
      <c r="DY82" s="199"/>
      <c r="DZ82" s="199"/>
      <c r="EA82" s="199"/>
      <c r="EB82" s="199"/>
      <c r="EC82" s="199"/>
      <c r="ED82" s="199"/>
      <c r="EE82" s="199"/>
      <c r="EF82" s="199"/>
      <c r="EG82" s="199"/>
      <c r="EH82" s="199"/>
      <c r="EI82" s="199"/>
      <c r="EJ82" s="199"/>
      <c r="EK82" s="199"/>
      <c r="EL82" s="199"/>
      <c r="EM82" s="199"/>
      <c r="EN82" s="199"/>
      <c r="EO82" s="199"/>
      <c r="EP82" s="199"/>
      <c r="EQ82" s="199"/>
    </row>
    <row r="83" spans="100:147" x14ac:dyDescent="0.2">
      <c r="CV83" s="199"/>
      <c r="CW83" s="199"/>
      <c r="CX83" s="199"/>
      <c r="CY83" s="199"/>
      <c r="CZ83" s="199"/>
      <c r="DA83" s="199"/>
      <c r="DB83" s="199"/>
      <c r="DC83" s="199"/>
      <c r="DD83" s="199"/>
      <c r="DE83" s="199"/>
      <c r="DF83" s="199"/>
      <c r="DG83" s="199"/>
      <c r="DH83" s="199"/>
      <c r="DI83" s="199"/>
      <c r="DJ83" s="199"/>
      <c r="DK83" s="199"/>
      <c r="DL83" s="199"/>
      <c r="DM83" s="199"/>
      <c r="DN83" s="199"/>
      <c r="DO83" s="199"/>
      <c r="DP83" s="199"/>
      <c r="DQ83" s="199"/>
      <c r="DR83" s="199"/>
      <c r="DS83" s="199"/>
      <c r="DT83" s="199"/>
      <c r="DU83" s="199"/>
      <c r="DV83" s="199"/>
      <c r="DW83" s="199"/>
      <c r="DX83" s="199"/>
      <c r="DY83" s="199"/>
      <c r="DZ83" s="199"/>
      <c r="EA83" s="199"/>
      <c r="EB83" s="199"/>
      <c r="EC83" s="199"/>
      <c r="ED83" s="199"/>
      <c r="EE83" s="199"/>
      <c r="EF83" s="199"/>
      <c r="EG83" s="199"/>
      <c r="EH83" s="199"/>
      <c r="EI83" s="199"/>
      <c r="EJ83" s="199"/>
      <c r="EK83" s="199"/>
      <c r="EL83" s="199"/>
      <c r="EM83" s="199"/>
      <c r="EN83" s="199"/>
      <c r="EO83" s="199"/>
      <c r="EP83" s="199"/>
      <c r="EQ83" s="199"/>
    </row>
    <row r="84" spans="100:147" x14ac:dyDescent="0.2">
      <c r="CV84" s="199"/>
      <c r="CW84" s="199"/>
      <c r="CX84" s="199"/>
      <c r="CY84" s="199"/>
      <c r="CZ84" s="199"/>
      <c r="DA84" s="199"/>
      <c r="DB84" s="199"/>
      <c r="DC84" s="199"/>
      <c r="DD84" s="199"/>
      <c r="DE84" s="199"/>
      <c r="DF84" s="199"/>
      <c r="DG84" s="199"/>
      <c r="DH84" s="199"/>
      <c r="DI84" s="199"/>
      <c r="DJ84" s="199"/>
      <c r="DK84" s="199"/>
      <c r="DL84" s="199"/>
      <c r="DM84" s="199"/>
      <c r="DN84" s="199"/>
      <c r="DO84" s="199"/>
      <c r="DP84" s="199"/>
      <c r="DQ84" s="199"/>
      <c r="DR84" s="199"/>
      <c r="DS84" s="199"/>
      <c r="DT84" s="199"/>
      <c r="DU84" s="199"/>
      <c r="DV84" s="199"/>
      <c r="DW84" s="199"/>
      <c r="DX84" s="199"/>
      <c r="DY84" s="199"/>
      <c r="DZ84" s="199"/>
      <c r="EA84" s="199"/>
      <c r="EB84" s="199"/>
      <c r="EC84" s="199"/>
      <c r="ED84" s="199"/>
      <c r="EE84" s="199"/>
      <c r="EF84" s="199"/>
      <c r="EG84" s="199"/>
      <c r="EH84" s="199"/>
      <c r="EI84" s="199"/>
      <c r="EJ84" s="199"/>
      <c r="EK84" s="199"/>
      <c r="EL84" s="199"/>
      <c r="EM84" s="199"/>
      <c r="EN84" s="199"/>
      <c r="EO84" s="199"/>
      <c r="EP84" s="199"/>
      <c r="EQ84" s="199"/>
    </row>
    <row r="85" spans="100:147" x14ac:dyDescent="0.2">
      <c r="CV85" s="199"/>
      <c r="CW85" s="199"/>
      <c r="CX85" s="199"/>
      <c r="CY85" s="199"/>
      <c r="CZ85" s="199"/>
      <c r="DA85" s="199"/>
      <c r="DB85" s="199"/>
      <c r="DC85" s="199"/>
      <c r="DD85" s="199"/>
      <c r="DE85" s="199"/>
      <c r="DF85" s="199"/>
      <c r="DG85" s="199"/>
      <c r="DH85" s="199"/>
      <c r="DI85" s="199"/>
      <c r="DJ85" s="199"/>
      <c r="DK85" s="199"/>
      <c r="DL85" s="199"/>
      <c r="DM85" s="199"/>
      <c r="DN85" s="199"/>
      <c r="DO85" s="199"/>
      <c r="DP85" s="199"/>
      <c r="DQ85" s="199"/>
      <c r="DR85" s="199"/>
      <c r="DS85" s="199"/>
      <c r="DT85" s="199"/>
      <c r="DU85" s="199"/>
      <c r="DV85" s="199"/>
      <c r="DW85" s="199"/>
      <c r="DX85" s="199"/>
      <c r="DY85" s="199"/>
      <c r="DZ85" s="199"/>
      <c r="EA85" s="199"/>
      <c r="EB85" s="199"/>
      <c r="EC85" s="199"/>
      <c r="ED85" s="199"/>
      <c r="EE85" s="199"/>
      <c r="EF85" s="199"/>
      <c r="EG85" s="199"/>
      <c r="EH85" s="199"/>
      <c r="EI85" s="199"/>
      <c r="EJ85" s="199"/>
      <c r="EK85" s="199"/>
      <c r="EL85" s="199"/>
      <c r="EM85" s="199"/>
      <c r="EN85" s="199"/>
      <c r="EO85" s="199"/>
      <c r="EP85" s="199"/>
      <c r="EQ85" s="199"/>
    </row>
    <row r="86" spans="100:147" x14ac:dyDescent="0.2">
      <c r="CV86" s="199"/>
      <c r="CW86" s="199"/>
      <c r="CX86" s="199"/>
      <c r="CY86" s="199"/>
      <c r="CZ86" s="199"/>
      <c r="DA86" s="199"/>
      <c r="DB86" s="199"/>
      <c r="DC86" s="199"/>
      <c r="DD86" s="199"/>
      <c r="DE86" s="199"/>
      <c r="DF86" s="199"/>
      <c r="DG86" s="199"/>
      <c r="DH86" s="199"/>
      <c r="DI86" s="199"/>
      <c r="DJ86" s="199"/>
      <c r="DK86" s="199"/>
      <c r="DL86" s="199"/>
      <c r="DM86" s="199"/>
      <c r="DN86" s="199"/>
      <c r="DO86" s="199"/>
      <c r="DP86" s="199"/>
      <c r="DQ86" s="199"/>
      <c r="DR86" s="199"/>
      <c r="DS86" s="199"/>
      <c r="DT86" s="199"/>
      <c r="DU86" s="199"/>
      <c r="DV86" s="199"/>
      <c r="DW86" s="199"/>
      <c r="DX86" s="199"/>
      <c r="DY86" s="199"/>
      <c r="DZ86" s="199"/>
      <c r="EA86" s="199"/>
      <c r="EB86" s="199"/>
      <c r="EC86" s="199"/>
      <c r="ED86" s="199"/>
      <c r="EE86" s="199"/>
      <c r="EF86" s="199"/>
      <c r="EG86" s="199"/>
      <c r="EH86" s="199"/>
      <c r="EI86" s="199"/>
      <c r="EJ86" s="199"/>
      <c r="EK86" s="199"/>
      <c r="EL86" s="199"/>
      <c r="EM86" s="199"/>
      <c r="EN86" s="199"/>
      <c r="EO86" s="199"/>
      <c r="EP86" s="199"/>
      <c r="EQ86" s="199"/>
    </row>
    <row r="87" spans="100:147" x14ac:dyDescent="0.2">
      <c r="CV87" s="199"/>
      <c r="CW87" s="199"/>
      <c r="CX87" s="199"/>
      <c r="CY87" s="199"/>
      <c r="CZ87" s="199"/>
      <c r="DA87" s="199"/>
      <c r="DB87" s="199"/>
      <c r="DC87" s="199"/>
      <c r="DD87" s="199"/>
      <c r="DE87" s="199"/>
      <c r="DF87" s="199"/>
      <c r="DG87" s="199"/>
      <c r="DH87" s="199"/>
      <c r="DI87" s="199"/>
      <c r="DJ87" s="199"/>
      <c r="DK87" s="199"/>
      <c r="DL87" s="199"/>
      <c r="DM87" s="199"/>
      <c r="DN87" s="199"/>
      <c r="DO87" s="199"/>
      <c r="DP87" s="199"/>
      <c r="DQ87" s="199"/>
      <c r="DR87" s="199"/>
      <c r="DS87" s="199"/>
      <c r="DT87" s="199"/>
      <c r="DU87" s="199"/>
      <c r="DV87" s="199"/>
      <c r="DW87" s="199"/>
      <c r="DX87" s="199"/>
      <c r="DY87" s="199"/>
      <c r="DZ87" s="199"/>
      <c r="EA87" s="199"/>
      <c r="EB87" s="199"/>
      <c r="EC87" s="199"/>
      <c r="ED87" s="199"/>
      <c r="EE87" s="199"/>
      <c r="EF87" s="199"/>
      <c r="EG87" s="199"/>
      <c r="EH87" s="199"/>
      <c r="EI87" s="199"/>
      <c r="EJ87" s="199"/>
      <c r="EK87" s="199"/>
      <c r="EL87" s="199"/>
      <c r="EM87" s="199"/>
      <c r="EN87" s="199"/>
      <c r="EO87" s="199"/>
      <c r="EP87" s="199"/>
      <c r="EQ87" s="199"/>
    </row>
    <row r="88" spans="100:147" x14ac:dyDescent="0.2">
      <c r="CV88" s="199"/>
      <c r="CW88" s="199"/>
      <c r="CX88" s="199"/>
      <c r="CY88" s="199"/>
      <c r="CZ88" s="199"/>
      <c r="DA88" s="199"/>
      <c r="DB88" s="199"/>
      <c r="DC88" s="199"/>
      <c r="DD88" s="199"/>
      <c r="DE88" s="199"/>
      <c r="DF88" s="199"/>
      <c r="DG88" s="199"/>
      <c r="DH88" s="199"/>
      <c r="DI88" s="199"/>
      <c r="DJ88" s="199"/>
      <c r="DK88" s="199"/>
      <c r="DL88" s="199"/>
      <c r="DM88" s="199"/>
      <c r="DN88" s="199"/>
      <c r="DO88" s="199"/>
      <c r="DP88" s="199"/>
      <c r="DQ88" s="199"/>
      <c r="DR88" s="199"/>
      <c r="DS88" s="199"/>
      <c r="DT88" s="199"/>
      <c r="DU88" s="199"/>
      <c r="DV88" s="199"/>
      <c r="DW88" s="199"/>
      <c r="DX88" s="199"/>
      <c r="DY88" s="199"/>
      <c r="DZ88" s="199"/>
      <c r="EA88" s="199"/>
      <c r="EB88" s="199"/>
      <c r="EC88" s="199"/>
      <c r="ED88" s="199"/>
      <c r="EE88" s="199"/>
      <c r="EF88" s="199"/>
      <c r="EG88" s="199"/>
      <c r="EH88" s="199"/>
      <c r="EI88" s="199"/>
      <c r="EJ88" s="199"/>
      <c r="EK88" s="199"/>
      <c r="EL88" s="199"/>
      <c r="EM88" s="199"/>
      <c r="EN88" s="199"/>
      <c r="EO88" s="199"/>
      <c r="EP88" s="199"/>
      <c r="EQ88" s="199"/>
    </row>
    <row r="89" spans="100:147" x14ac:dyDescent="0.2">
      <c r="CV89" s="199"/>
      <c r="CW89" s="199"/>
      <c r="CX89" s="199"/>
      <c r="CY89" s="199"/>
      <c r="CZ89" s="199"/>
      <c r="DA89" s="199"/>
      <c r="DB89" s="199"/>
      <c r="DC89" s="199"/>
      <c r="DD89" s="199"/>
      <c r="DE89" s="199"/>
      <c r="DF89" s="199"/>
      <c r="DG89" s="199"/>
      <c r="DH89" s="199"/>
      <c r="DI89" s="199"/>
      <c r="DJ89" s="199"/>
      <c r="DK89" s="199"/>
      <c r="DL89" s="199"/>
      <c r="DM89" s="199"/>
      <c r="DN89" s="199"/>
      <c r="DO89" s="199"/>
      <c r="DP89" s="199"/>
      <c r="DQ89" s="199"/>
      <c r="DR89" s="199"/>
      <c r="DS89" s="199"/>
      <c r="DT89" s="199"/>
      <c r="DU89" s="199"/>
      <c r="DV89" s="199"/>
      <c r="DW89" s="199"/>
      <c r="DX89" s="199"/>
      <c r="DY89" s="199"/>
      <c r="DZ89" s="199"/>
      <c r="EA89" s="199"/>
      <c r="EB89" s="199"/>
      <c r="EC89" s="199"/>
      <c r="ED89" s="199"/>
      <c r="EE89" s="199"/>
      <c r="EF89" s="199"/>
      <c r="EG89" s="199"/>
      <c r="EH89" s="199"/>
      <c r="EI89" s="199"/>
      <c r="EJ89" s="199"/>
      <c r="EK89" s="199"/>
      <c r="EL89" s="199"/>
      <c r="EM89" s="199"/>
      <c r="EN89" s="199"/>
      <c r="EO89" s="199"/>
      <c r="EP89" s="199"/>
      <c r="EQ89" s="199"/>
    </row>
    <row r="90" spans="100:147" x14ac:dyDescent="0.2">
      <c r="CV90" s="199"/>
      <c r="CW90" s="199"/>
      <c r="CX90" s="199"/>
      <c r="CY90" s="199"/>
      <c r="CZ90" s="199"/>
      <c r="DA90" s="199"/>
      <c r="DB90" s="199"/>
      <c r="DC90" s="199"/>
      <c r="DD90" s="199"/>
      <c r="DE90" s="199"/>
      <c r="DF90" s="199"/>
      <c r="DG90" s="199"/>
      <c r="DH90" s="199"/>
      <c r="DI90" s="199"/>
      <c r="DJ90" s="199"/>
      <c r="DK90" s="199"/>
      <c r="DL90" s="199"/>
      <c r="DM90" s="199"/>
      <c r="DN90" s="199"/>
      <c r="DO90" s="199"/>
      <c r="DP90" s="199"/>
      <c r="DQ90" s="199"/>
      <c r="DR90" s="199"/>
      <c r="DS90" s="199"/>
      <c r="DT90" s="199"/>
      <c r="DU90" s="199"/>
      <c r="DV90" s="199"/>
      <c r="DW90" s="199"/>
      <c r="DX90" s="199"/>
      <c r="DY90" s="199"/>
      <c r="DZ90" s="199"/>
      <c r="EA90" s="199"/>
      <c r="EB90" s="199"/>
      <c r="EC90" s="199"/>
      <c r="ED90" s="199"/>
      <c r="EE90" s="199"/>
      <c r="EF90" s="199"/>
      <c r="EG90" s="199"/>
      <c r="EH90" s="199"/>
      <c r="EI90" s="199"/>
      <c r="EJ90" s="199"/>
      <c r="EK90" s="199"/>
      <c r="EL90" s="199"/>
      <c r="EM90" s="199"/>
      <c r="EN90" s="199"/>
      <c r="EO90" s="199"/>
      <c r="EP90" s="199"/>
      <c r="EQ90" s="199"/>
    </row>
    <row r="91" spans="100:147" x14ac:dyDescent="0.2">
      <c r="CV91" s="199"/>
      <c r="CW91" s="199"/>
      <c r="CX91" s="199"/>
      <c r="CY91" s="199"/>
      <c r="CZ91" s="199"/>
      <c r="DA91" s="199"/>
      <c r="DB91" s="199"/>
      <c r="DC91" s="199"/>
      <c r="DD91" s="199"/>
      <c r="DE91" s="199"/>
      <c r="DF91" s="199"/>
      <c r="DG91" s="199"/>
      <c r="DH91" s="199"/>
      <c r="DI91" s="199"/>
      <c r="DJ91" s="199"/>
      <c r="DK91" s="199"/>
      <c r="DL91" s="199"/>
      <c r="DM91" s="199"/>
      <c r="DN91" s="199"/>
      <c r="DO91" s="199"/>
      <c r="DP91" s="199"/>
      <c r="DQ91" s="199"/>
      <c r="DR91" s="199"/>
      <c r="DS91" s="199"/>
      <c r="DT91" s="199"/>
      <c r="DU91" s="199"/>
      <c r="DV91" s="199"/>
      <c r="DW91" s="199"/>
      <c r="DX91" s="199"/>
      <c r="DY91" s="199"/>
      <c r="DZ91" s="199"/>
      <c r="EA91" s="199"/>
      <c r="EB91" s="199"/>
      <c r="EC91" s="199"/>
      <c r="ED91" s="199"/>
      <c r="EE91" s="199"/>
      <c r="EF91" s="199"/>
      <c r="EG91" s="199"/>
      <c r="EH91" s="199"/>
      <c r="EI91" s="199"/>
      <c r="EJ91" s="199"/>
      <c r="EK91" s="199"/>
      <c r="EL91" s="199"/>
      <c r="EM91" s="199"/>
      <c r="EN91" s="199"/>
      <c r="EO91" s="199"/>
      <c r="EP91" s="199"/>
      <c r="EQ91" s="199"/>
    </row>
    <row r="92" spans="100:147" x14ac:dyDescent="0.2">
      <c r="CV92" s="199"/>
      <c r="CW92" s="199"/>
      <c r="CX92" s="199"/>
      <c r="CY92" s="199"/>
      <c r="CZ92" s="199"/>
      <c r="DA92" s="199"/>
      <c r="DB92" s="199"/>
      <c r="DC92" s="199"/>
      <c r="DD92" s="199"/>
      <c r="DE92" s="199"/>
      <c r="DF92" s="199"/>
      <c r="DG92" s="199"/>
      <c r="DH92" s="199"/>
      <c r="DI92" s="199"/>
      <c r="DJ92" s="199"/>
      <c r="DK92" s="199"/>
      <c r="DL92" s="199"/>
      <c r="DM92" s="199"/>
      <c r="DN92" s="199"/>
      <c r="DO92" s="199"/>
      <c r="DP92" s="199"/>
      <c r="DQ92" s="199"/>
      <c r="DR92" s="199"/>
      <c r="DS92" s="199"/>
      <c r="DT92" s="199"/>
      <c r="DU92" s="199"/>
      <c r="DV92" s="199"/>
      <c r="DW92" s="199"/>
      <c r="DX92" s="199"/>
      <c r="DY92" s="199"/>
      <c r="DZ92" s="199"/>
      <c r="EA92" s="199"/>
      <c r="EB92" s="199"/>
      <c r="EC92" s="199"/>
      <c r="ED92" s="199"/>
      <c r="EE92" s="199"/>
      <c r="EF92" s="199"/>
      <c r="EG92" s="199"/>
      <c r="EH92" s="199"/>
      <c r="EI92" s="199"/>
      <c r="EJ92" s="199"/>
      <c r="EK92" s="199"/>
      <c r="EL92" s="199"/>
      <c r="EM92" s="199"/>
      <c r="EN92" s="199"/>
      <c r="EO92" s="199"/>
      <c r="EP92" s="199"/>
      <c r="EQ92" s="199"/>
    </row>
    <row r="93" spans="100:147" x14ac:dyDescent="0.2">
      <c r="CV93" s="199"/>
      <c r="CW93" s="199"/>
      <c r="CX93" s="199"/>
      <c r="CY93" s="199"/>
      <c r="CZ93" s="199"/>
      <c r="DA93" s="199"/>
      <c r="DB93" s="199"/>
      <c r="DC93" s="199"/>
      <c r="DD93" s="199"/>
      <c r="DE93" s="199"/>
      <c r="DF93" s="199"/>
      <c r="DG93" s="199"/>
      <c r="DH93" s="199"/>
      <c r="DI93" s="199"/>
      <c r="DJ93" s="199"/>
      <c r="DK93" s="199"/>
      <c r="DL93" s="199"/>
      <c r="DM93" s="199"/>
      <c r="DN93" s="199"/>
      <c r="DO93" s="199"/>
      <c r="DP93" s="199"/>
      <c r="DQ93" s="199"/>
      <c r="DR93" s="199"/>
      <c r="DS93" s="199"/>
      <c r="DT93" s="199"/>
      <c r="DU93" s="199"/>
      <c r="DV93" s="199"/>
      <c r="DW93" s="199"/>
      <c r="DX93" s="199"/>
      <c r="DY93" s="199"/>
      <c r="DZ93" s="199"/>
      <c r="EA93" s="199"/>
      <c r="EB93" s="199"/>
      <c r="EC93" s="199"/>
      <c r="ED93" s="199"/>
      <c r="EE93" s="199"/>
      <c r="EF93" s="199"/>
      <c r="EG93" s="199"/>
      <c r="EH93" s="199"/>
      <c r="EI93" s="199"/>
      <c r="EJ93" s="199"/>
      <c r="EK93" s="199"/>
      <c r="EL93" s="199"/>
      <c r="EM93" s="199"/>
      <c r="EN93" s="199"/>
      <c r="EO93" s="199"/>
      <c r="EP93" s="199"/>
      <c r="EQ93" s="199"/>
    </row>
    <row r="94" spans="100:147" x14ac:dyDescent="0.2">
      <c r="CV94" s="199"/>
      <c r="CW94" s="199"/>
      <c r="CX94" s="199"/>
      <c r="CY94" s="199"/>
      <c r="CZ94" s="199"/>
      <c r="DA94" s="199"/>
      <c r="DB94" s="199"/>
      <c r="DC94" s="199"/>
      <c r="DD94" s="199"/>
      <c r="DE94" s="199"/>
      <c r="DF94" s="199"/>
      <c r="DG94" s="199"/>
      <c r="DH94" s="199"/>
      <c r="DI94" s="199"/>
      <c r="DJ94" s="199"/>
      <c r="DK94" s="199"/>
      <c r="DL94" s="199"/>
      <c r="DM94" s="199"/>
      <c r="DN94" s="199"/>
      <c r="DO94" s="199"/>
      <c r="DP94" s="199"/>
      <c r="DQ94" s="199"/>
      <c r="DR94" s="199"/>
      <c r="DS94" s="199"/>
      <c r="DT94" s="199"/>
      <c r="DU94" s="199"/>
      <c r="DV94" s="199"/>
      <c r="DW94" s="199"/>
      <c r="DX94" s="199"/>
      <c r="DY94" s="199"/>
      <c r="DZ94" s="199"/>
      <c r="EA94" s="199"/>
      <c r="EB94" s="199"/>
      <c r="EC94" s="199"/>
      <c r="ED94" s="199"/>
      <c r="EE94" s="199"/>
      <c r="EF94" s="199"/>
      <c r="EG94" s="199"/>
      <c r="EH94" s="199"/>
      <c r="EI94" s="199"/>
      <c r="EJ94" s="199"/>
      <c r="EK94" s="199"/>
      <c r="EL94" s="199"/>
      <c r="EM94" s="199"/>
      <c r="EN94" s="199"/>
      <c r="EO94" s="199"/>
      <c r="EP94" s="199"/>
      <c r="EQ94" s="199"/>
    </row>
    <row r="95" spans="100:147" x14ac:dyDescent="0.2">
      <c r="CV95" s="199"/>
      <c r="CW95" s="199"/>
      <c r="CX95" s="199"/>
      <c r="CY95" s="199"/>
      <c r="CZ95" s="199"/>
      <c r="DA95" s="199"/>
      <c r="DB95" s="199"/>
      <c r="DC95" s="199"/>
      <c r="DD95" s="199"/>
      <c r="DE95" s="199"/>
      <c r="DF95" s="199"/>
      <c r="DG95" s="199"/>
      <c r="DH95" s="199"/>
      <c r="DI95" s="199"/>
      <c r="DJ95" s="199"/>
      <c r="DK95" s="199"/>
      <c r="DL95" s="199"/>
      <c r="DM95" s="199"/>
      <c r="DN95" s="199"/>
      <c r="DO95" s="199"/>
      <c r="DP95" s="199"/>
      <c r="DQ95" s="199"/>
      <c r="DR95" s="199"/>
      <c r="DS95" s="199"/>
      <c r="DT95" s="199"/>
      <c r="DU95" s="199"/>
      <c r="DV95" s="199"/>
      <c r="DW95" s="199"/>
      <c r="DX95" s="199"/>
      <c r="DY95" s="199"/>
      <c r="DZ95" s="199"/>
      <c r="EA95" s="199"/>
      <c r="EB95" s="199"/>
      <c r="EC95" s="199"/>
      <c r="ED95" s="199"/>
      <c r="EE95" s="199"/>
      <c r="EF95" s="199"/>
      <c r="EG95" s="199"/>
      <c r="EH95" s="199"/>
      <c r="EI95" s="199"/>
      <c r="EJ95" s="199"/>
      <c r="EK95" s="199"/>
      <c r="EL95" s="199"/>
      <c r="EM95" s="199"/>
      <c r="EN95" s="199"/>
      <c r="EO95" s="199"/>
      <c r="EP95" s="199"/>
      <c r="EQ95" s="199"/>
    </row>
    <row r="96" spans="100:147" x14ac:dyDescent="0.2">
      <c r="CV96" s="199"/>
      <c r="CW96" s="199"/>
      <c r="CX96" s="199"/>
      <c r="CY96" s="199"/>
      <c r="CZ96" s="199"/>
      <c r="DA96" s="199"/>
      <c r="DB96" s="199"/>
      <c r="DC96" s="199"/>
      <c r="DD96" s="199"/>
      <c r="DE96" s="199"/>
      <c r="DF96" s="199"/>
      <c r="DG96" s="199"/>
      <c r="DH96" s="199"/>
      <c r="DI96" s="199"/>
      <c r="DJ96" s="199"/>
      <c r="DK96" s="199"/>
      <c r="DL96" s="199"/>
      <c r="DM96" s="199"/>
      <c r="DN96" s="199"/>
      <c r="DO96" s="199"/>
      <c r="DP96" s="199"/>
      <c r="DQ96" s="199"/>
      <c r="DR96" s="199"/>
      <c r="DS96" s="199"/>
      <c r="DT96" s="199"/>
      <c r="DU96" s="199"/>
      <c r="DV96" s="199"/>
      <c r="DW96" s="199"/>
      <c r="DX96" s="199"/>
      <c r="DY96" s="199"/>
      <c r="DZ96" s="199"/>
      <c r="EA96" s="199"/>
      <c r="EB96" s="199"/>
      <c r="EC96" s="199"/>
      <c r="ED96" s="199"/>
      <c r="EE96" s="199"/>
      <c r="EF96" s="199"/>
      <c r="EG96" s="199"/>
      <c r="EH96" s="199"/>
      <c r="EI96" s="199"/>
      <c r="EJ96" s="199"/>
      <c r="EK96" s="199"/>
      <c r="EL96" s="199"/>
      <c r="EM96" s="199"/>
      <c r="EN96" s="199"/>
      <c r="EO96" s="199"/>
      <c r="EP96" s="199"/>
      <c r="EQ96" s="199"/>
    </row>
    <row r="97" spans="100:147" x14ac:dyDescent="0.2">
      <c r="CV97" s="199"/>
      <c r="CW97" s="199"/>
      <c r="CX97" s="199"/>
      <c r="CY97" s="199"/>
      <c r="CZ97" s="199"/>
      <c r="DA97" s="199"/>
      <c r="DB97" s="199"/>
      <c r="DC97" s="199"/>
      <c r="DD97" s="199"/>
      <c r="DE97" s="199"/>
      <c r="DF97" s="199"/>
      <c r="DG97" s="199"/>
      <c r="DH97" s="199"/>
      <c r="DI97" s="199"/>
      <c r="DJ97" s="199"/>
      <c r="DK97" s="199"/>
      <c r="DL97" s="199"/>
      <c r="DM97" s="199"/>
      <c r="DN97" s="199"/>
      <c r="DO97" s="199"/>
      <c r="DP97" s="199"/>
      <c r="DQ97" s="199"/>
      <c r="DR97" s="199"/>
      <c r="DS97" s="199"/>
      <c r="DT97" s="199"/>
      <c r="DU97" s="199"/>
      <c r="DV97" s="199"/>
      <c r="DW97" s="199"/>
      <c r="DX97" s="199"/>
      <c r="DY97" s="199"/>
      <c r="DZ97" s="199"/>
      <c r="EA97" s="199"/>
      <c r="EB97" s="199"/>
      <c r="EC97" s="199"/>
      <c r="ED97" s="199"/>
      <c r="EE97" s="199"/>
      <c r="EF97" s="199"/>
      <c r="EG97" s="199"/>
      <c r="EH97" s="199"/>
      <c r="EI97" s="199"/>
      <c r="EJ97" s="199"/>
      <c r="EK97" s="199"/>
      <c r="EL97" s="199"/>
      <c r="EM97" s="199"/>
      <c r="EN97" s="199"/>
      <c r="EO97" s="199"/>
      <c r="EP97" s="199"/>
      <c r="EQ97" s="199"/>
    </row>
    <row r="98" spans="100:147" x14ac:dyDescent="0.2">
      <c r="CV98" s="199"/>
      <c r="CW98" s="199"/>
      <c r="CX98" s="199"/>
      <c r="CY98" s="199"/>
      <c r="CZ98" s="199"/>
      <c r="DA98" s="199"/>
      <c r="DB98" s="199"/>
      <c r="DC98" s="199"/>
      <c r="DD98" s="199"/>
      <c r="DE98" s="199"/>
      <c r="DF98" s="199"/>
      <c r="DG98" s="199"/>
      <c r="DH98" s="199"/>
      <c r="DI98" s="199"/>
      <c r="DJ98" s="199"/>
      <c r="DK98" s="199"/>
      <c r="DL98" s="199"/>
      <c r="DM98" s="199"/>
      <c r="DN98" s="199"/>
      <c r="DO98" s="199"/>
      <c r="DP98" s="199"/>
      <c r="DQ98" s="199"/>
      <c r="DR98" s="199"/>
      <c r="DS98" s="199"/>
      <c r="DT98" s="199"/>
      <c r="DU98" s="199"/>
      <c r="DV98" s="199"/>
      <c r="DW98" s="199"/>
      <c r="DX98" s="199"/>
      <c r="DY98" s="199"/>
      <c r="DZ98" s="199"/>
      <c r="EA98" s="199"/>
      <c r="EB98" s="199"/>
      <c r="EC98" s="199"/>
      <c r="ED98" s="199"/>
      <c r="EE98" s="199"/>
      <c r="EF98" s="199"/>
      <c r="EG98" s="199"/>
      <c r="EH98" s="199"/>
      <c r="EI98" s="199"/>
      <c r="EJ98" s="199"/>
      <c r="EK98" s="199"/>
      <c r="EL98" s="199"/>
      <c r="EM98" s="199"/>
      <c r="EN98" s="199"/>
      <c r="EO98" s="199"/>
      <c r="EP98" s="199"/>
      <c r="EQ98" s="199"/>
    </row>
    <row r="99" spans="100:147" x14ac:dyDescent="0.2">
      <c r="CV99" s="199"/>
      <c r="CW99" s="199"/>
      <c r="CX99" s="199"/>
      <c r="CY99" s="199"/>
      <c r="CZ99" s="199"/>
      <c r="DA99" s="199"/>
      <c r="DB99" s="199"/>
      <c r="DC99" s="199"/>
      <c r="DD99" s="199"/>
      <c r="DE99" s="199"/>
      <c r="DF99" s="199"/>
      <c r="DG99" s="199"/>
      <c r="DH99" s="199"/>
      <c r="DI99" s="199"/>
      <c r="DJ99" s="199"/>
      <c r="DK99" s="199"/>
      <c r="DL99" s="199"/>
      <c r="DM99" s="199"/>
      <c r="DN99" s="199"/>
      <c r="DO99" s="199"/>
      <c r="DP99" s="199"/>
      <c r="DQ99" s="199"/>
      <c r="DR99" s="199"/>
      <c r="DS99" s="199"/>
      <c r="DT99" s="199"/>
      <c r="DU99" s="199"/>
      <c r="DV99" s="199"/>
      <c r="DW99" s="199"/>
      <c r="DX99" s="199"/>
      <c r="DY99" s="199"/>
      <c r="DZ99" s="199"/>
      <c r="EA99" s="199"/>
      <c r="EB99" s="199"/>
      <c r="EC99" s="199"/>
      <c r="ED99" s="199"/>
      <c r="EE99" s="199"/>
      <c r="EF99" s="199"/>
      <c r="EG99" s="199"/>
      <c r="EH99" s="199"/>
      <c r="EI99" s="199"/>
      <c r="EJ99" s="199"/>
      <c r="EK99" s="199"/>
      <c r="EL99" s="199"/>
      <c r="EM99" s="199"/>
      <c r="EN99" s="199"/>
      <c r="EO99" s="199"/>
      <c r="EP99" s="199"/>
      <c r="EQ99" s="199"/>
    </row>
    <row r="100" spans="100:147" x14ac:dyDescent="0.2">
      <c r="CV100" s="199"/>
      <c r="CW100" s="199"/>
      <c r="CX100" s="199"/>
      <c r="CY100" s="199"/>
      <c r="CZ100" s="199"/>
      <c r="DA100" s="199"/>
      <c r="DB100" s="199"/>
      <c r="DC100" s="199"/>
      <c r="DD100" s="199"/>
      <c r="DE100" s="199"/>
      <c r="DF100" s="199"/>
      <c r="DG100" s="199"/>
      <c r="DH100" s="199"/>
      <c r="DI100" s="199"/>
      <c r="DJ100" s="199"/>
      <c r="DK100" s="199"/>
      <c r="DL100" s="199"/>
      <c r="DM100" s="199"/>
      <c r="DN100" s="199"/>
      <c r="DO100" s="199"/>
      <c r="DP100" s="199"/>
      <c r="DQ100" s="199"/>
      <c r="DR100" s="199"/>
      <c r="DS100" s="199"/>
      <c r="DT100" s="199"/>
      <c r="DU100" s="199"/>
      <c r="DV100" s="199"/>
      <c r="DW100" s="199"/>
      <c r="DX100" s="199"/>
      <c r="DY100" s="199"/>
      <c r="DZ100" s="199"/>
      <c r="EA100" s="199"/>
      <c r="EB100" s="199"/>
      <c r="EC100" s="199"/>
      <c r="ED100" s="199"/>
      <c r="EE100" s="199"/>
      <c r="EF100" s="199"/>
      <c r="EG100" s="199"/>
      <c r="EH100" s="199"/>
      <c r="EI100" s="199"/>
      <c r="EJ100" s="199"/>
      <c r="EK100" s="199"/>
      <c r="EL100" s="199"/>
      <c r="EM100" s="199"/>
      <c r="EN100" s="199"/>
      <c r="EO100" s="199"/>
      <c r="EP100" s="199"/>
      <c r="EQ100" s="199"/>
    </row>
    <row r="101" spans="100:147" x14ac:dyDescent="0.2">
      <c r="CV101" s="199"/>
      <c r="CW101" s="199"/>
      <c r="CX101" s="199"/>
      <c r="CY101" s="199"/>
      <c r="CZ101" s="199"/>
      <c r="DA101" s="199"/>
      <c r="DB101" s="199"/>
      <c r="DC101" s="199"/>
      <c r="DD101" s="199"/>
      <c r="DE101" s="199"/>
      <c r="DF101" s="199"/>
      <c r="DG101" s="199"/>
      <c r="DH101" s="199"/>
      <c r="DI101" s="199"/>
      <c r="DJ101" s="199"/>
      <c r="DK101" s="199"/>
      <c r="DL101" s="199"/>
      <c r="DM101" s="199"/>
      <c r="DN101" s="199"/>
      <c r="DO101" s="199"/>
      <c r="DP101" s="199"/>
      <c r="DQ101" s="199"/>
      <c r="DR101" s="199"/>
      <c r="DS101" s="199"/>
      <c r="DT101" s="199"/>
      <c r="DU101" s="199"/>
      <c r="DV101" s="199"/>
      <c r="DW101" s="199"/>
      <c r="DX101" s="199"/>
      <c r="DY101" s="199"/>
      <c r="DZ101" s="199"/>
      <c r="EA101" s="199"/>
      <c r="EB101" s="199"/>
      <c r="EC101" s="199"/>
      <c r="ED101" s="199"/>
      <c r="EE101" s="199"/>
      <c r="EF101" s="199"/>
      <c r="EG101" s="199"/>
      <c r="EH101" s="199"/>
      <c r="EI101" s="199"/>
      <c r="EJ101" s="199"/>
      <c r="EK101" s="199"/>
      <c r="EL101" s="199"/>
      <c r="EM101" s="199"/>
      <c r="EN101" s="199"/>
      <c r="EO101" s="199"/>
      <c r="EP101" s="199"/>
      <c r="EQ101" s="199"/>
    </row>
    <row r="102" spans="100:147" x14ac:dyDescent="0.2">
      <c r="CV102" s="199"/>
      <c r="EF102" s="199"/>
      <c r="EG102" s="199"/>
      <c r="EH102" s="199"/>
      <c r="EI102" s="199"/>
      <c r="EJ102" s="199"/>
      <c r="EK102" s="199"/>
      <c r="EL102" s="199"/>
      <c r="EM102" s="199"/>
      <c r="EN102" s="199"/>
      <c r="EO102" s="199"/>
      <c r="EP102" s="199"/>
      <c r="EQ102" s="199"/>
    </row>
    <row r="103" spans="100:147" x14ac:dyDescent="0.2">
      <c r="CV103" s="199"/>
      <c r="EF103" s="199"/>
      <c r="EG103" s="199"/>
      <c r="EH103" s="199"/>
      <c r="EI103" s="199"/>
      <c r="EJ103" s="199"/>
      <c r="EK103" s="199"/>
      <c r="EL103" s="199"/>
      <c r="EM103" s="199"/>
      <c r="EN103" s="199"/>
      <c r="EO103" s="199"/>
      <c r="EP103" s="199"/>
      <c r="EQ103" s="199"/>
    </row>
    <row r="104" spans="100:147" x14ac:dyDescent="0.2">
      <c r="CV104" s="199"/>
      <c r="EF104" s="199"/>
      <c r="EG104" s="199"/>
      <c r="EH104" s="199"/>
      <c r="EI104" s="199"/>
      <c r="EJ104" s="199"/>
      <c r="EK104" s="199"/>
      <c r="EL104" s="199"/>
      <c r="EM104" s="199"/>
      <c r="EN104" s="199"/>
      <c r="EO104" s="199"/>
      <c r="EP104" s="199"/>
      <c r="EQ104" s="199"/>
    </row>
    <row r="105" spans="100:147" x14ac:dyDescent="0.2">
      <c r="CV105" s="199"/>
      <c r="EF105" s="199"/>
      <c r="EG105" s="199"/>
      <c r="EH105" s="199"/>
      <c r="EI105" s="199"/>
      <c r="EJ105" s="199"/>
      <c r="EK105" s="199"/>
      <c r="EL105" s="199"/>
      <c r="EM105" s="199"/>
      <c r="EN105" s="199"/>
      <c r="EO105" s="199"/>
      <c r="EP105" s="199"/>
      <c r="EQ105" s="199"/>
    </row>
    <row r="106" spans="100:147" x14ac:dyDescent="0.2">
      <c r="CV106" s="199"/>
      <c r="EF106" s="199"/>
      <c r="EG106" s="199"/>
      <c r="EH106" s="199"/>
      <c r="EI106" s="199"/>
      <c r="EJ106" s="199"/>
      <c r="EK106" s="199"/>
      <c r="EL106" s="199"/>
      <c r="EM106" s="199"/>
      <c r="EN106" s="199"/>
      <c r="EO106" s="199"/>
      <c r="EP106" s="199"/>
      <c r="EQ106" s="199"/>
    </row>
    <row r="107" spans="100:147" x14ac:dyDescent="0.2">
      <c r="CV107" s="199"/>
      <c r="EF107" s="199"/>
      <c r="EG107" s="199"/>
      <c r="EH107" s="199"/>
      <c r="EI107" s="199"/>
      <c r="EJ107" s="199"/>
      <c r="EK107" s="199"/>
      <c r="EL107" s="199"/>
      <c r="EM107" s="199"/>
      <c r="EN107" s="199"/>
      <c r="EO107" s="199"/>
      <c r="EP107" s="199"/>
      <c r="EQ107" s="199"/>
    </row>
    <row r="108" spans="100:147" x14ac:dyDescent="0.2">
      <c r="CV108" s="199"/>
    </row>
    <row r="109" spans="100:147" x14ac:dyDescent="0.2">
      <c r="CV109" s="199"/>
    </row>
    <row r="110" spans="100:147" x14ac:dyDescent="0.2">
      <c r="CV110" s="199"/>
    </row>
    <row r="111" spans="100:147" x14ac:dyDescent="0.2">
      <c r="CV111" s="199"/>
    </row>
    <row r="112" spans="100:147" x14ac:dyDescent="0.2">
      <c r="CV112" s="199"/>
    </row>
    <row r="113" spans="100:100" x14ac:dyDescent="0.2">
      <c r="CV113" s="199"/>
    </row>
    <row r="114" spans="100:100" x14ac:dyDescent="0.2">
      <c r="CV114" s="199"/>
    </row>
  </sheetData>
  <mergeCells count="88">
    <mergeCell ref="V11:W11"/>
    <mergeCell ref="A7:Z7"/>
    <mergeCell ref="A11:A12"/>
    <mergeCell ref="N11:O11"/>
    <mergeCell ref="P11:Q11"/>
    <mergeCell ref="R11:S11"/>
    <mergeCell ref="T11:U11"/>
    <mergeCell ref="N10:Y10"/>
    <mergeCell ref="Z10:AK10"/>
    <mergeCell ref="Z11:AA11"/>
    <mergeCell ref="AB11:AC11"/>
    <mergeCell ref="AD11:AE11"/>
    <mergeCell ref="AF11:AG11"/>
    <mergeCell ref="AH11:AI11"/>
    <mergeCell ref="AJ11:AK11"/>
    <mergeCell ref="X11:Y11"/>
    <mergeCell ref="AL10:AW10"/>
    <mergeCell ref="AL11:AM11"/>
    <mergeCell ref="AN11:AO11"/>
    <mergeCell ref="AP11:AQ11"/>
    <mergeCell ref="AR11:AS11"/>
    <mergeCell ref="AT11:AU11"/>
    <mergeCell ref="AV11:AW11"/>
    <mergeCell ref="AX10:BI10"/>
    <mergeCell ref="AX11:AY11"/>
    <mergeCell ref="AZ11:BA11"/>
    <mergeCell ref="BB11:BC11"/>
    <mergeCell ref="BD11:BE11"/>
    <mergeCell ref="BF11:BG11"/>
    <mergeCell ref="BH11:BI11"/>
    <mergeCell ref="BJ10:BU10"/>
    <mergeCell ref="BJ11:BK11"/>
    <mergeCell ref="BL11:BM11"/>
    <mergeCell ref="BN11:BO11"/>
    <mergeCell ref="BP11:BQ11"/>
    <mergeCell ref="BR11:BS11"/>
    <mergeCell ref="BT11:BU11"/>
    <mergeCell ref="BV10:CG10"/>
    <mergeCell ref="BV11:BW11"/>
    <mergeCell ref="BX11:BY11"/>
    <mergeCell ref="BZ11:CA11"/>
    <mergeCell ref="CB11:CC11"/>
    <mergeCell ref="CD11:CE11"/>
    <mergeCell ref="CF11:CG11"/>
    <mergeCell ref="CH10:CQ10"/>
    <mergeCell ref="CH11:CI11"/>
    <mergeCell ref="CJ11:CK11"/>
    <mergeCell ref="CL11:CM11"/>
    <mergeCell ref="CN11:CO11"/>
    <mergeCell ref="CP11:CQ11"/>
    <mergeCell ref="CR10:DA10"/>
    <mergeCell ref="CR11:CS11"/>
    <mergeCell ref="CT11:CU11"/>
    <mergeCell ref="CV11:CW11"/>
    <mergeCell ref="CX11:CY11"/>
    <mergeCell ref="CZ11:DA11"/>
    <mergeCell ref="DB10:DK10"/>
    <mergeCell ref="DB11:DC11"/>
    <mergeCell ref="DD11:DE11"/>
    <mergeCell ref="DF11:DG11"/>
    <mergeCell ref="DH11:DI11"/>
    <mergeCell ref="DJ11:DK11"/>
    <mergeCell ref="DL10:DU10"/>
    <mergeCell ref="DL11:DM11"/>
    <mergeCell ref="DN11:DO11"/>
    <mergeCell ref="DP11:DQ11"/>
    <mergeCell ref="DR11:DS11"/>
    <mergeCell ref="DT11:DU11"/>
    <mergeCell ref="DV10:EE10"/>
    <mergeCell ref="DV11:DW11"/>
    <mergeCell ref="DX11:DY11"/>
    <mergeCell ref="DZ11:EA11"/>
    <mergeCell ref="EB11:EC11"/>
    <mergeCell ref="ED11:EE11"/>
    <mergeCell ref="EF10:EQ10"/>
    <mergeCell ref="EF11:EG11"/>
    <mergeCell ref="EH11:EI11"/>
    <mergeCell ref="EJ11:EK11"/>
    <mergeCell ref="EL11:EM11"/>
    <mergeCell ref="EN11:EO11"/>
    <mergeCell ref="EP11:EQ11"/>
    <mergeCell ref="B10:M10"/>
    <mergeCell ref="B11:C11"/>
    <mergeCell ref="D11:E11"/>
    <mergeCell ref="F11:G11"/>
    <mergeCell ref="H11:I11"/>
    <mergeCell ref="J11:K11"/>
    <mergeCell ref="L11:M1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7:Y55"/>
  <sheetViews>
    <sheetView zoomScaleNormal="100" workbookViewId="0">
      <selection activeCell="A33" sqref="A33"/>
    </sheetView>
  </sheetViews>
  <sheetFormatPr defaultRowHeight="10.199999999999999" x14ac:dyDescent="0.2"/>
  <cols>
    <col min="1" max="1" width="38.44140625" style="21" customWidth="1"/>
    <col min="2" max="6" width="13.109375" style="21" bestFit="1" customWidth="1"/>
    <col min="7" max="7" width="11.21875" style="21" customWidth="1"/>
    <col min="8" max="8" width="9.77734375" style="21" bestFit="1" customWidth="1"/>
    <col min="9" max="9" width="12.109375" style="21" bestFit="1" customWidth="1"/>
    <col min="10" max="11" width="10.33203125" style="21" bestFit="1" customWidth="1"/>
    <col min="12" max="13" width="11.6640625" style="21" bestFit="1" customWidth="1"/>
    <col min="14" max="16" width="8.88671875" style="21" bestFit="1" customWidth="1"/>
    <col min="17" max="17" width="8.88671875" style="21"/>
    <col min="18" max="18" width="9.88671875" style="21" bestFit="1" customWidth="1"/>
    <col min="19" max="16384" width="8.88671875" style="21"/>
  </cols>
  <sheetData>
    <row r="7" spans="1:25" ht="14.1" customHeight="1" x14ac:dyDescent="0.3">
      <c r="A7" s="615" t="s">
        <v>219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</row>
    <row r="8" spans="1:25" ht="14.1" customHeight="1" x14ac:dyDescent="0.2">
      <c r="A8" s="577"/>
      <c r="B8" s="577"/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  <c r="N8" s="363"/>
      <c r="O8" s="363"/>
    </row>
    <row r="9" spans="1:25" ht="14.4" customHeight="1" x14ac:dyDescent="0.2">
      <c r="A9" s="680" t="s">
        <v>166</v>
      </c>
      <c r="B9" s="682" t="s">
        <v>1</v>
      </c>
      <c r="C9" s="682"/>
      <c r="D9" s="682"/>
      <c r="E9" s="682"/>
      <c r="F9" s="682"/>
      <c r="G9" s="682"/>
      <c r="H9" s="682"/>
      <c r="I9" s="682"/>
      <c r="J9" s="682"/>
      <c r="K9" s="682"/>
      <c r="L9" s="682"/>
      <c r="M9" s="683"/>
      <c r="N9" s="578"/>
      <c r="O9" s="578"/>
    </row>
    <row r="10" spans="1:25" ht="14.1" customHeight="1" x14ac:dyDescent="0.2">
      <c r="A10" s="681"/>
      <c r="B10" s="685" t="s">
        <v>2</v>
      </c>
      <c r="C10" s="685"/>
      <c r="D10" s="685" t="s">
        <v>3</v>
      </c>
      <c r="E10" s="685"/>
      <c r="F10" s="685" t="s">
        <v>4</v>
      </c>
      <c r="G10" s="685"/>
      <c r="H10" s="685" t="s">
        <v>5</v>
      </c>
      <c r="I10" s="685"/>
      <c r="J10" s="685" t="s">
        <v>138</v>
      </c>
      <c r="K10" s="685"/>
      <c r="L10" s="685" t="s">
        <v>8</v>
      </c>
      <c r="M10" s="686"/>
      <c r="N10" s="558"/>
      <c r="O10" s="558"/>
      <c r="Q10" s="579"/>
      <c r="R10" s="579"/>
      <c r="S10" s="579"/>
      <c r="T10" s="579"/>
      <c r="U10" s="579"/>
      <c r="V10" s="579"/>
      <c r="W10" s="579"/>
      <c r="X10" s="579"/>
      <c r="Y10" s="579"/>
    </row>
    <row r="11" spans="1:25" ht="14.1" customHeight="1" x14ac:dyDescent="0.2">
      <c r="A11" s="681"/>
      <c r="B11" s="402" t="s">
        <v>6</v>
      </c>
      <c r="C11" s="328" t="s">
        <v>214</v>
      </c>
      <c r="D11" s="402" t="s">
        <v>6</v>
      </c>
      <c r="E11" s="328" t="s">
        <v>214</v>
      </c>
      <c r="F11" s="402" t="s">
        <v>6</v>
      </c>
      <c r="G11" s="328" t="s">
        <v>214</v>
      </c>
      <c r="H11" s="402" t="s">
        <v>6</v>
      </c>
      <c r="I11" s="328" t="s">
        <v>214</v>
      </c>
      <c r="J11" s="402" t="s">
        <v>6</v>
      </c>
      <c r="K11" s="328" t="s">
        <v>214</v>
      </c>
      <c r="L11" s="402" t="s">
        <v>6</v>
      </c>
      <c r="M11" s="329" t="s">
        <v>214</v>
      </c>
      <c r="N11" s="172"/>
      <c r="O11" s="172"/>
      <c r="Q11" s="579"/>
      <c r="R11" s="579"/>
      <c r="S11" s="579"/>
      <c r="T11" s="579"/>
      <c r="U11" s="579"/>
      <c r="V11" s="579"/>
      <c r="W11" s="579"/>
      <c r="X11" s="579"/>
      <c r="Y11" s="579"/>
    </row>
    <row r="12" spans="1:25" ht="19.95" customHeight="1" x14ac:dyDescent="0.2">
      <c r="A12" s="616" t="s">
        <v>81</v>
      </c>
      <c r="B12" s="353">
        <f>D12+F12+H12+J12+L12</f>
        <v>9834624.186999999</v>
      </c>
      <c r="C12" s="353">
        <f>E12+G12+I12+K12+M12</f>
        <v>3714527.3230000003</v>
      </c>
      <c r="D12" s="354">
        <v>3716764.8220000011</v>
      </c>
      <c r="E12" s="354">
        <v>1913358.4100000006</v>
      </c>
      <c r="F12" s="354">
        <v>5250464.5690000001</v>
      </c>
      <c r="G12" s="354">
        <v>1528658.7269999997</v>
      </c>
      <c r="H12" s="354">
        <v>24572.689000000002</v>
      </c>
      <c r="I12" s="354">
        <v>75233.383000000002</v>
      </c>
      <c r="J12" s="354">
        <v>226842.82699999996</v>
      </c>
      <c r="K12" s="354">
        <v>16882.528999999999</v>
      </c>
      <c r="L12" s="354">
        <v>615979.2799999998</v>
      </c>
      <c r="M12" s="356">
        <v>180394.274</v>
      </c>
      <c r="N12" s="172"/>
      <c r="O12" s="172"/>
      <c r="Q12" s="579"/>
      <c r="R12" s="579"/>
      <c r="S12" s="579"/>
      <c r="T12" s="579"/>
      <c r="U12" s="579"/>
      <c r="V12" s="579"/>
      <c r="W12" s="579"/>
      <c r="X12" s="579"/>
      <c r="Y12" s="579"/>
    </row>
    <row r="13" spans="1:25" ht="19.95" customHeight="1" x14ac:dyDescent="0.2">
      <c r="A13" s="616" t="s">
        <v>82</v>
      </c>
      <c r="B13" s="353">
        <f t="shared" ref="B13:B30" si="0">D13+F13+H13+J13+L13</f>
        <v>18670389.986000005</v>
      </c>
      <c r="C13" s="353">
        <f t="shared" ref="C13:C31" si="1">E13+G13+I13+K13+M13</f>
        <v>6415304.3220000006</v>
      </c>
      <c r="D13" s="354">
        <v>28663.111000000001</v>
      </c>
      <c r="E13" s="354">
        <v>5771.7080000000005</v>
      </c>
      <c r="F13" s="354">
        <v>18145750.502000004</v>
      </c>
      <c r="G13" s="354">
        <v>6242193.921000001</v>
      </c>
      <c r="H13" s="354">
        <v>0</v>
      </c>
      <c r="I13" s="354">
        <v>0</v>
      </c>
      <c r="J13" s="354">
        <v>0</v>
      </c>
      <c r="K13" s="354">
        <v>0</v>
      </c>
      <c r="L13" s="354">
        <v>495976.37299999996</v>
      </c>
      <c r="M13" s="356">
        <v>167338.693</v>
      </c>
      <c r="N13" s="172"/>
      <c r="O13" s="172"/>
      <c r="Q13" s="579"/>
      <c r="R13" s="579"/>
      <c r="S13" s="579"/>
      <c r="T13" s="579"/>
      <c r="U13" s="579"/>
      <c r="V13" s="579"/>
      <c r="W13" s="579"/>
      <c r="X13" s="579"/>
      <c r="Y13" s="579"/>
    </row>
    <row r="14" spans="1:25" ht="19.95" customHeight="1" x14ac:dyDescent="0.2">
      <c r="A14" s="616" t="s">
        <v>83</v>
      </c>
      <c r="B14" s="353">
        <f t="shared" si="0"/>
        <v>1428114.9090000007</v>
      </c>
      <c r="C14" s="353">
        <f t="shared" si="1"/>
        <v>153930.90100000001</v>
      </c>
      <c r="D14" s="354">
        <v>646214.37700000044</v>
      </c>
      <c r="E14" s="354">
        <v>85398.611000000019</v>
      </c>
      <c r="F14" s="354">
        <v>546832.29500000027</v>
      </c>
      <c r="G14" s="354">
        <v>51174.741999999998</v>
      </c>
      <c r="H14" s="354">
        <v>11.236999999999998</v>
      </c>
      <c r="I14" s="354">
        <v>199.28299999999999</v>
      </c>
      <c r="J14" s="354">
        <v>1623.115</v>
      </c>
      <c r="K14" s="354">
        <v>1004.3520000000001</v>
      </c>
      <c r="L14" s="354">
        <v>233433.88499999998</v>
      </c>
      <c r="M14" s="356">
        <v>16153.912999999999</v>
      </c>
      <c r="N14" s="172"/>
      <c r="O14" s="172"/>
      <c r="Q14" s="579"/>
      <c r="R14" s="579"/>
      <c r="S14" s="579"/>
      <c r="T14" s="579"/>
      <c r="U14" s="579"/>
      <c r="V14" s="579"/>
      <c r="W14" s="579"/>
      <c r="X14" s="579"/>
      <c r="Y14" s="579"/>
    </row>
    <row r="15" spans="1:25" ht="19.95" customHeight="1" x14ac:dyDescent="0.2">
      <c r="A15" s="616" t="s">
        <v>84</v>
      </c>
      <c r="B15" s="353">
        <f t="shared" si="0"/>
        <v>5200131.7069999995</v>
      </c>
      <c r="C15" s="353">
        <f t="shared" si="1"/>
        <v>7828002.9169999994</v>
      </c>
      <c r="D15" s="354">
        <v>3560013.6</v>
      </c>
      <c r="E15" s="354">
        <v>6116274.3949999996</v>
      </c>
      <c r="F15" s="354">
        <v>1361441.8589999995</v>
      </c>
      <c r="G15" s="354">
        <v>1358219.6139999996</v>
      </c>
      <c r="H15" s="354">
        <v>501.16399999999993</v>
      </c>
      <c r="I15" s="354">
        <v>9223.3039999999964</v>
      </c>
      <c r="J15" s="354">
        <v>3347.5780000000004</v>
      </c>
      <c r="K15" s="354">
        <v>4145.1989999999996</v>
      </c>
      <c r="L15" s="354">
        <v>274827.50599999999</v>
      </c>
      <c r="M15" s="356">
        <v>340140.40499999997</v>
      </c>
      <c r="N15" s="172"/>
      <c r="O15" s="172"/>
      <c r="Q15" s="579"/>
      <c r="R15" s="579"/>
      <c r="S15" s="579"/>
      <c r="T15" s="579"/>
      <c r="U15" s="579"/>
      <c r="V15" s="579"/>
      <c r="W15" s="579"/>
      <c r="X15" s="579"/>
      <c r="Y15" s="579"/>
    </row>
    <row r="16" spans="1:25" ht="19.95" customHeight="1" x14ac:dyDescent="0.2">
      <c r="A16" s="616" t="s">
        <v>85</v>
      </c>
      <c r="B16" s="353">
        <f t="shared" si="0"/>
        <v>563268.95100000012</v>
      </c>
      <c r="C16" s="353">
        <f t="shared" si="1"/>
        <v>5736556.9000000004</v>
      </c>
      <c r="D16" s="354">
        <v>243379.63499999983</v>
      </c>
      <c r="E16" s="354">
        <v>3784786.4390000007</v>
      </c>
      <c r="F16" s="354">
        <v>277123.97100000031</v>
      </c>
      <c r="G16" s="354">
        <v>1275404.3419999999</v>
      </c>
      <c r="H16" s="354">
        <v>6783.9109999999837</v>
      </c>
      <c r="I16" s="354">
        <v>223721.81800000012</v>
      </c>
      <c r="J16" s="354">
        <v>2853.655999999999</v>
      </c>
      <c r="K16" s="354">
        <v>11763.276999999998</v>
      </c>
      <c r="L16" s="354">
        <v>33127.778000000013</v>
      </c>
      <c r="M16" s="356">
        <v>440881.02400000009</v>
      </c>
      <c r="N16" s="172"/>
      <c r="O16" s="172"/>
      <c r="Q16" s="579"/>
      <c r="R16" s="579"/>
      <c r="S16" s="579"/>
      <c r="T16" s="579"/>
      <c r="U16" s="579"/>
      <c r="V16" s="579"/>
      <c r="W16" s="579"/>
      <c r="X16" s="579"/>
      <c r="Y16" s="579"/>
    </row>
    <row r="17" spans="1:25" ht="19.95" customHeight="1" x14ac:dyDescent="0.2">
      <c r="A17" s="616" t="s">
        <v>86</v>
      </c>
      <c r="B17" s="353">
        <f t="shared" si="0"/>
        <v>3545693.2070000004</v>
      </c>
      <c r="C17" s="353">
        <f t="shared" si="1"/>
        <v>2379728.8709999993</v>
      </c>
      <c r="D17" s="354">
        <v>1788028.5129999993</v>
      </c>
      <c r="E17" s="354">
        <v>1711381.6979999994</v>
      </c>
      <c r="F17" s="354">
        <v>1541091.9320000007</v>
      </c>
      <c r="G17" s="354">
        <v>426540.06799999985</v>
      </c>
      <c r="H17" s="354">
        <v>3349.9400000000014</v>
      </c>
      <c r="I17" s="354">
        <v>56971.754999999983</v>
      </c>
      <c r="J17" s="354">
        <v>10941.142000000002</v>
      </c>
      <c r="K17" s="354">
        <v>6693.3480000000009</v>
      </c>
      <c r="L17" s="354">
        <v>202281.68</v>
      </c>
      <c r="M17" s="356">
        <v>178142.00199999998</v>
      </c>
      <c r="N17" s="172"/>
      <c r="O17" s="172"/>
      <c r="Q17" s="579"/>
      <c r="R17" s="579"/>
      <c r="S17" s="579"/>
      <c r="T17" s="579"/>
      <c r="U17" s="579"/>
      <c r="V17" s="579"/>
      <c r="W17" s="579"/>
      <c r="X17" s="579"/>
      <c r="Y17" s="579"/>
    </row>
    <row r="18" spans="1:25" ht="19.95" customHeight="1" x14ac:dyDescent="0.2">
      <c r="A18" s="616" t="s">
        <v>87</v>
      </c>
      <c r="B18" s="353">
        <f t="shared" si="0"/>
        <v>5024630.6069999998</v>
      </c>
      <c r="C18" s="353">
        <f t="shared" si="1"/>
        <v>2201650.2460000003</v>
      </c>
      <c r="D18" s="354">
        <v>1015342.6599999999</v>
      </c>
      <c r="E18" s="354">
        <v>491786.06899999996</v>
      </c>
      <c r="F18" s="354">
        <v>3975127.469</v>
      </c>
      <c r="G18" s="354">
        <v>1693271.8340000003</v>
      </c>
      <c r="H18" s="354">
        <v>684.0999999999998</v>
      </c>
      <c r="I18" s="354">
        <v>931.452</v>
      </c>
      <c r="J18" s="354">
        <v>5.8810000000000002</v>
      </c>
      <c r="K18" s="354">
        <v>26.636000000000003</v>
      </c>
      <c r="L18" s="354">
        <v>33470.496999999988</v>
      </c>
      <c r="M18" s="356">
        <v>15634.254999999997</v>
      </c>
      <c r="N18" s="172"/>
      <c r="O18" s="172"/>
      <c r="Q18" s="579"/>
      <c r="R18" s="579"/>
      <c r="S18" s="579"/>
      <c r="T18" s="579"/>
      <c r="U18" s="579"/>
      <c r="V18" s="579"/>
      <c r="W18" s="579"/>
      <c r="X18" s="579"/>
      <c r="Y18" s="579"/>
    </row>
    <row r="19" spans="1:25" ht="19.95" customHeight="1" x14ac:dyDescent="0.2">
      <c r="A19" s="616" t="s">
        <v>88</v>
      </c>
      <c r="B19" s="353">
        <f t="shared" si="0"/>
        <v>6858848.6039999966</v>
      </c>
      <c r="C19" s="353">
        <f t="shared" si="1"/>
        <v>13215826.350999998</v>
      </c>
      <c r="D19" s="354">
        <v>3594043.379999998</v>
      </c>
      <c r="E19" s="354">
        <v>9798679.7619999964</v>
      </c>
      <c r="F19" s="354">
        <v>2997917.7749999999</v>
      </c>
      <c r="G19" s="354">
        <v>2328673.6120000002</v>
      </c>
      <c r="H19" s="354">
        <v>3706.406999999997</v>
      </c>
      <c r="I19" s="354">
        <v>318497.75099999999</v>
      </c>
      <c r="J19" s="354">
        <v>12181.028</v>
      </c>
      <c r="K19" s="354">
        <v>13892.937000000002</v>
      </c>
      <c r="L19" s="354">
        <v>251000.01399999997</v>
      </c>
      <c r="M19" s="356">
        <v>756082.28900000011</v>
      </c>
      <c r="N19" s="172"/>
      <c r="O19" s="172"/>
      <c r="Q19" s="579"/>
      <c r="R19" s="579"/>
      <c r="S19" s="579"/>
      <c r="T19" s="579"/>
      <c r="U19" s="579"/>
      <c r="V19" s="579"/>
      <c r="W19" s="579"/>
      <c r="X19" s="579"/>
      <c r="Y19" s="579"/>
    </row>
    <row r="20" spans="1:25" ht="19.95" customHeight="1" x14ac:dyDescent="0.2">
      <c r="A20" s="616" t="s">
        <v>89</v>
      </c>
      <c r="B20" s="353">
        <f t="shared" si="0"/>
        <v>1982108.3379999993</v>
      </c>
      <c r="C20" s="353">
        <f t="shared" si="1"/>
        <v>994757.79099999985</v>
      </c>
      <c r="D20" s="354">
        <v>1507519.7039999994</v>
      </c>
      <c r="E20" s="354">
        <v>739033.89199999976</v>
      </c>
      <c r="F20" s="354">
        <v>243234.95299999995</v>
      </c>
      <c r="G20" s="354">
        <v>111713.30900000008</v>
      </c>
      <c r="H20" s="354">
        <v>451.89999999999958</v>
      </c>
      <c r="I20" s="354">
        <v>16201.837999999982</v>
      </c>
      <c r="J20" s="354">
        <v>5736.2640000000001</v>
      </c>
      <c r="K20" s="354">
        <v>1082.9409999999998</v>
      </c>
      <c r="L20" s="354">
        <v>225165.51699999999</v>
      </c>
      <c r="M20" s="356">
        <v>126725.811</v>
      </c>
      <c r="N20" s="172"/>
      <c r="O20" s="172"/>
      <c r="Q20" s="579"/>
      <c r="R20" s="579"/>
      <c r="S20" s="579"/>
      <c r="T20" s="579"/>
      <c r="U20" s="579"/>
      <c r="V20" s="579"/>
      <c r="W20" s="579"/>
      <c r="X20" s="579"/>
      <c r="Y20" s="579"/>
    </row>
    <row r="21" spans="1:25" ht="19.95" customHeight="1" x14ac:dyDescent="0.2">
      <c r="A21" s="616" t="s">
        <v>90</v>
      </c>
      <c r="B21" s="353">
        <f t="shared" si="0"/>
        <v>4323533.186999999</v>
      </c>
      <c r="C21" s="353">
        <f t="shared" si="1"/>
        <v>5806032.8740000017</v>
      </c>
      <c r="D21" s="354">
        <v>1921421.9829999998</v>
      </c>
      <c r="E21" s="354">
        <v>3822098.9790000003</v>
      </c>
      <c r="F21" s="354">
        <v>1972146.1529999995</v>
      </c>
      <c r="G21" s="354">
        <v>1377473.3160000006</v>
      </c>
      <c r="H21" s="354">
        <v>1822.3889999999981</v>
      </c>
      <c r="I21" s="354">
        <v>108162.22799999997</v>
      </c>
      <c r="J21" s="354">
        <v>264521.12799999997</v>
      </c>
      <c r="K21" s="354">
        <v>181806.69500000001</v>
      </c>
      <c r="L21" s="354">
        <v>163621.53399999999</v>
      </c>
      <c r="M21" s="356">
        <v>316491.65600000002</v>
      </c>
      <c r="N21" s="172"/>
      <c r="O21" s="172"/>
      <c r="Q21" s="579"/>
      <c r="R21" s="579"/>
      <c r="S21" s="579"/>
      <c r="T21" s="579"/>
      <c r="U21" s="579"/>
      <c r="V21" s="579"/>
      <c r="W21" s="579"/>
      <c r="X21" s="579"/>
      <c r="Y21" s="579"/>
    </row>
    <row r="22" spans="1:25" ht="19.95" customHeight="1" x14ac:dyDescent="0.2">
      <c r="A22" s="616" t="s">
        <v>91</v>
      </c>
      <c r="B22" s="353">
        <f t="shared" si="0"/>
        <v>986637.37099999993</v>
      </c>
      <c r="C22" s="353">
        <f t="shared" si="1"/>
        <v>15157455.331000006</v>
      </c>
      <c r="D22" s="354">
        <v>618539.73499999999</v>
      </c>
      <c r="E22" s="354">
        <v>10937421.122000005</v>
      </c>
      <c r="F22" s="354">
        <v>265023.7759999999</v>
      </c>
      <c r="G22" s="354">
        <v>1642879.3649999995</v>
      </c>
      <c r="H22" s="354">
        <v>9134.8499999999858</v>
      </c>
      <c r="I22" s="354">
        <v>1502807.6589999993</v>
      </c>
      <c r="J22" s="354">
        <v>1421.1689999999999</v>
      </c>
      <c r="K22" s="354">
        <v>94075.583999999973</v>
      </c>
      <c r="L22" s="354">
        <v>92517.841000000029</v>
      </c>
      <c r="M22" s="356">
        <v>980271.60100000014</v>
      </c>
      <c r="N22" s="172"/>
      <c r="O22" s="172"/>
      <c r="Q22" s="579"/>
      <c r="R22" s="579"/>
      <c r="S22" s="579"/>
      <c r="T22" s="579"/>
      <c r="U22" s="579"/>
      <c r="V22" s="579"/>
      <c r="W22" s="579"/>
      <c r="X22" s="579"/>
      <c r="Y22" s="579"/>
    </row>
    <row r="23" spans="1:25" ht="19.95" customHeight="1" x14ac:dyDescent="0.2">
      <c r="A23" s="616" t="s">
        <v>92</v>
      </c>
      <c r="B23" s="353">
        <f t="shared" si="0"/>
        <v>1213985.9190000005</v>
      </c>
      <c r="C23" s="353">
        <f t="shared" si="1"/>
        <v>13797882.412999999</v>
      </c>
      <c r="D23" s="354">
        <v>786867.32300000044</v>
      </c>
      <c r="E23" s="354">
        <v>7043005.4249999989</v>
      </c>
      <c r="F23" s="354">
        <v>230745.21399999995</v>
      </c>
      <c r="G23" s="354">
        <v>2405099.0230000005</v>
      </c>
      <c r="H23" s="354">
        <v>1215.6029999999994</v>
      </c>
      <c r="I23" s="354">
        <v>389836.88899999997</v>
      </c>
      <c r="J23" s="354">
        <v>11943.178999999998</v>
      </c>
      <c r="K23" s="354">
        <v>96034.827999999994</v>
      </c>
      <c r="L23" s="354">
        <v>183214.6</v>
      </c>
      <c r="M23" s="356">
        <v>3863906.2479999997</v>
      </c>
      <c r="N23" s="172"/>
      <c r="O23" s="172"/>
      <c r="Q23" s="579"/>
      <c r="R23" s="579"/>
      <c r="S23" s="579"/>
      <c r="T23" s="579"/>
      <c r="U23" s="579"/>
      <c r="V23" s="579"/>
      <c r="W23" s="579"/>
      <c r="X23" s="579"/>
      <c r="Y23" s="579"/>
    </row>
    <row r="24" spans="1:25" ht="19.95" customHeight="1" x14ac:dyDescent="0.2">
      <c r="A24" s="616" t="s">
        <v>93</v>
      </c>
      <c r="B24" s="353">
        <f t="shared" si="0"/>
        <v>340568.55999999994</v>
      </c>
      <c r="C24" s="353">
        <f t="shared" si="1"/>
        <v>1704354.2239999997</v>
      </c>
      <c r="D24" s="354">
        <v>245194.84399999995</v>
      </c>
      <c r="E24" s="354">
        <v>1221610.9909999999</v>
      </c>
      <c r="F24" s="354">
        <v>54090.616000000016</v>
      </c>
      <c r="G24" s="354">
        <v>222249.71799999994</v>
      </c>
      <c r="H24" s="354">
        <v>572.33199999999715</v>
      </c>
      <c r="I24" s="354">
        <v>52485.403000000035</v>
      </c>
      <c r="J24" s="354">
        <v>503.33300000000003</v>
      </c>
      <c r="K24" s="354">
        <v>2567.4319999999998</v>
      </c>
      <c r="L24" s="354">
        <v>40207.434999999998</v>
      </c>
      <c r="M24" s="356">
        <v>205440.68000000002</v>
      </c>
      <c r="N24" s="172"/>
      <c r="O24" s="172"/>
      <c r="Q24" s="579"/>
      <c r="R24" s="579"/>
      <c r="S24" s="579"/>
      <c r="T24" s="579"/>
      <c r="U24" s="579"/>
      <c r="V24" s="579"/>
      <c r="W24" s="579"/>
      <c r="X24" s="579"/>
      <c r="Y24" s="579"/>
    </row>
    <row r="25" spans="1:25" ht="19.95" customHeight="1" x14ac:dyDescent="0.2">
      <c r="A25" s="616" t="s">
        <v>94</v>
      </c>
      <c r="B25" s="353">
        <f t="shared" si="0"/>
        <v>2129712.9000000008</v>
      </c>
      <c r="C25" s="353">
        <f t="shared" si="1"/>
        <v>478905.74500000011</v>
      </c>
      <c r="D25" s="354">
        <v>715660.47999999963</v>
      </c>
      <c r="E25" s="354">
        <v>142144.08500000005</v>
      </c>
      <c r="F25" s="354">
        <v>1308982.1450000009</v>
      </c>
      <c r="G25" s="354">
        <v>311060.58100000006</v>
      </c>
      <c r="H25" s="354">
        <v>2.0559999999999996</v>
      </c>
      <c r="I25" s="354">
        <v>16.318000000000001</v>
      </c>
      <c r="J25" s="354">
        <v>68487.900999999998</v>
      </c>
      <c r="K25" s="354">
        <v>17098.146999999997</v>
      </c>
      <c r="L25" s="354">
        <v>36580.317999999999</v>
      </c>
      <c r="M25" s="356">
        <v>8586.6139999999996</v>
      </c>
      <c r="N25" s="172"/>
      <c r="O25" s="172"/>
      <c r="Q25" s="579"/>
      <c r="R25" s="579"/>
      <c r="S25" s="579"/>
      <c r="T25" s="579"/>
      <c r="U25" s="579"/>
      <c r="V25" s="579"/>
      <c r="W25" s="579"/>
      <c r="X25" s="579"/>
      <c r="Y25" s="579"/>
    </row>
    <row r="26" spans="1:25" ht="19.95" customHeight="1" x14ac:dyDescent="0.2">
      <c r="A26" s="616" t="s">
        <v>95</v>
      </c>
      <c r="B26" s="353">
        <f t="shared" si="0"/>
        <v>0</v>
      </c>
      <c r="C26" s="353">
        <f t="shared" si="1"/>
        <v>0</v>
      </c>
      <c r="D26" s="354">
        <v>0</v>
      </c>
      <c r="E26" s="354">
        <v>0</v>
      </c>
      <c r="F26" s="354">
        <v>0</v>
      </c>
      <c r="G26" s="354">
        <v>0</v>
      </c>
      <c r="H26" s="354">
        <v>0</v>
      </c>
      <c r="I26" s="354">
        <v>0</v>
      </c>
      <c r="J26" s="354">
        <v>0</v>
      </c>
      <c r="K26" s="354">
        <v>0</v>
      </c>
      <c r="L26" s="354">
        <v>0</v>
      </c>
      <c r="M26" s="356">
        <v>0</v>
      </c>
      <c r="N26" s="172"/>
      <c r="O26" s="172"/>
      <c r="Q26" s="579"/>
      <c r="R26" s="579"/>
      <c r="S26" s="579"/>
      <c r="T26" s="579"/>
      <c r="U26" s="579"/>
      <c r="V26" s="579"/>
      <c r="W26" s="579"/>
      <c r="X26" s="579"/>
      <c r="Y26" s="579"/>
    </row>
    <row r="27" spans="1:25" ht="19.95" customHeight="1" x14ac:dyDescent="0.2">
      <c r="A27" s="616" t="s">
        <v>96</v>
      </c>
      <c r="B27" s="353">
        <f t="shared" si="0"/>
        <v>0</v>
      </c>
      <c r="C27" s="353">
        <f t="shared" si="1"/>
        <v>0</v>
      </c>
      <c r="D27" s="354">
        <v>0</v>
      </c>
      <c r="E27" s="354">
        <v>0</v>
      </c>
      <c r="F27" s="354">
        <v>0</v>
      </c>
      <c r="G27" s="354">
        <v>0</v>
      </c>
      <c r="H27" s="354">
        <v>0</v>
      </c>
      <c r="I27" s="354">
        <v>0</v>
      </c>
      <c r="J27" s="354">
        <v>0</v>
      </c>
      <c r="K27" s="354">
        <v>0</v>
      </c>
      <c r="L27" s="354">
        <v>0</v>
      </c>
      <c r="M27" s="356">
        <v>0</v>
      </c>
      <c r="N27" s="172"/>
      <c r="O27" s="172"/>
      <c r="Q27" s="579"/>
      <c r="R27" s="579"/>
      <c r="S27" s="579"/>
      <c r="T27" s="579"/>
      <c r="U27" s="579"/>
      <c r="V27" s="579"/>
      <c r="W27" s="579"/>
      <c r="X27" s="579"/>
      <c r="Y27" s="579"/>
    </row>
    <row r="28" spans="1:25" ht="19.95" customHeight="1" x14ac:dyDescent="0.2">
      <c r="A28" s="616" t="s">
        <v>97</v>
      </c>
      <c r="B28" s="353">
        <f t="shared" si="0"/>
        <v>584.10200000000009</v>
      </c>
      <c r="C28" s="353">
        <f t="shared" si="1"/>
        <v>7325.6689999999999</v>
      </c>
      <c r="D28" s="354">
        <v>253.71300000000002</v>
      </c>
      <c r="E28" s="354">
        <v>3587.2339999999995</v>
      </c>
      <c r="F28" s="354">
        <v>9.1530000000000022</v>
      </c>
      <c r="G28" s="354">
        <v>52.35</v>
      </c>
      <c r="H28" s="354">
        <v>9.3480000000000025</v>
      </c>
      <c r="I28" s="354">
        <v>550.31799999999998</v>
      </c>
      <c r="J28" s="354">
        <v>0</v>
      </c>
      <c r="K28" s="354">
        <v>0</v>
      </c>
      <c r="L28" s="354">
        <v>311.88799999999998</v>
      </c>
      <c r="M28" s="356">
        <v>3135.7670000000003</v>
      </c>
      <c r="N28" s="172"/>
      <c r="O28" s="172"/>
      <c r="Q28" s="579"/>
      <c r="R28" s="579"/>
      <c r="S28" s="579"/>
      <c r="T28" s="579"/>
      <c r="U28" s="579"/>
      <c r="V28" s="579"/>
      <c r="W28" s="579"/>
      <c r="X28" s="579"/>
      <c r="Y28" s="579"/>
    </row>
    <row r="29" spans="1:25" ht="19.95" customHeight="1" x14ac:dyDescent="0.2">
      <c r="A29" s="616" t="s">
        <v>98</v>
      </c>
      <c r="B29" s="353">
        <f t="shared" si="0"/>
        <v>704.62300000000005</v>
      </c>
      <c r="C29" s="353">
        <f t="shared" si="1"/>
        <v>3983.5430000000006</v>
      </c>
      <c r="D29" s="354">
        <v>159.70000000000002</v>
      </c>
      <c r="E29" s="354">
        <v>3886.3170000000005</v>
      </c>
      <c r="F29" s="354">
        <v>0</v>
      </c>
      <c r="G29" s="354">
        <v>0</v>
      </c>
      <c r="H29" s="354">
        <v>0</v>
      </c>
      <c r="I29" s="354">
        <v>0</v>
      </c>
      <c r="J29" s="354">
        <v>0</v>
      </c>
      <c r="K29" s="354">
        <v>0</v>
      </c>
      <c r="L29" s="354">
        <v>544.923</v>
      </c>
      <c r="M29" s="356">
        <v>97.225999999999999</v>
      </c>
      <c r="N29" s="172"/>
      <c r="O29" s="172"/>
      <c r="Q29" s="579"/>
      <c r="R29" s="579"/>
      <c r="S29" s="579"/>
      <c r="T29" s="579"/>
      <c r="U29" s="579"/>
      <c r="V29" s="579"/>
      <c r="W29" s="579"/>
      <c r="X29" s="579"/>
      <c r="Y29" s="579"/>
    </row>
    <row r="30" spans="1:25" ht="19.95" customHeight="1" x14ac:dyDescent="0.2">
      <c r="A30" s="616" t="s">
        <v>99</v>
      </c>
      <c r="B30" s="353">
        <f t="shared" si="0"/>
        <v>195.89799999999997</v>
      </c>
      <c r="C30" s="353">
        <f t="shared" si="1"/>
        <v>38361.237000000001</v>
      </c>
      <c r="D30" s="354">
        <v>108.84599999999999</v>
      </c>
      <c r="E30" s="354">
        <v>6114.5789999999997</v>
      </c>
      <c r="F30" s="354">
        <v>56.24</v>
      </c>
      <c r="G30" s="354">
        <v>537.33999999999992</v>
      </c>
      <c r="H30" s="354">
        <v>15.050999999999995</v>
      </c>
      <c r="I30" s="354">
        <v>9216.2209999999995</v>
      </c>
      <c r="J30" s="354">
        <v>0</v>
      </c>
      <c r="K30" s="354">
        <v>0</v>
      </c>
      <c r="L30" s="354">
        <v>15.761000000000003</v>
      </c>
      <c r="M30" s="356">
        <v>22493.097000000002</v>
      </c>
      <c r="N30" s="172"/>
      <c r="O30" s="172"/>
      <c r="Q30" s="579"/>
      <c r="R30" s="579"/>
      <c r="S30" s="579"/>
      <c r="T30" s="579"/>
      <c r="U30" s="579"/>
      <c r="V30" s="579"/>
      <c r="W30" s="579"/>
      <c r="X30" s="579"/>
      <c r="Y30" s="579"/>
    </row>
    <row r="31" spans="1:25" ht="19.95" customHeight="1" x14ac:dyDescent="0.2">
      <c r="A31" s="616" t="s">
        <v>100</v>
      </c>
      <c r="B31" s="353">
        <f>D31+F31+H31+J31+L31</f>
        <v>0</v>
      </c>
      <c r="C31" s="353">
        <f t="shared" si="1"/>
        <v>342541.68699999998</v>
      </c>
      <c r="D31" s="354">
        <v>0</v>
      </c>
      <c r="E31" s="354">
        <v>0</v>
      </c>
      <c r="F31" s="354">
        <v>0</v>
      </c>
      <c r="G31" s="354">
        <v>0</v>
      </c>
      <c r="H31" s="354">
        <v>0</v>
      </c>
      <c r="I31" s="354">
        <v>0</v>
      </c>
      <c r="J31" s="354">
        <v>0</v>
      </c>
      <c r="K31" s="354">
        <v>0</v>
      </c>
      <c r="L31" s="354">
        <v>0</v>
      </c>
      <c r="M31" s="356">
        <v>342541.68699999998</v>
      </c>
      <c r="N31" s="172"/>
      <c r="O31" s="172"/>
      <c r="Q31" s="579"/>
      <c r="R31" s="579"/>
      <c r="S31" s="579"/>
      <c r="T31" s="579"/>
      <c r="U31" s="579"/>
      <c r="V31" s="579"/>
      <c r="W31" s="579"/>
      <c r="X31" s="579"/>
      <c r="Y31" s="579"/>
    </row>
    <row r="32" spans="1:25" ht="19.95" customHeight="1" x14ac:dyDescent="0.2">
      <c r="A32" s="617"/>
      <c r="B32" s="618">
        <f>SUM(B12:B31)</f>
        <v>62103733.056000002</v>
      </c>
      <c r="C32" s="618">
        <f t="shared" ref="C32" si="2">SUM(C12:C31)</f>
        <v>79977128.345000014</v>
      </c>
      <c r="D32" s="618">
        <f>SUM(D12:D31)</f>
        <v>20388176.425999999</v>
      </c>
      <c r="E32" s="618">
        <f t="shared" ref="E32:L32" si="3">SUM(E12:E31)</f>
        <v>47826339.716000006</v>
      </c>
      <c r="F32" s="618">
        <f t="shared" si="3"/>
        <v>38170038.622000009</v>
      </c>
      <c r="G32" s="618">
        <f t="shared" si="3"/>
        <v>20975201.862000003</v>
      </c>
      <c r="H32" s="618">
        <f t="shared" si="3"/>
        <v>52832.976999999963</v>
      </c>
      <c r="I32" s="618">
        <f t="shared" si="3"/>
        <v>2764055.6199999992</v>
      </c>
      <c r="J32" s="618">
        <f t="shared" si="3"/>
        <v>610408.20099999988</v>
      </c>
      <c r="K32" s="618">
        <f t="shared" si="3"/>
        <v>447073.90499999991</v>
      </c>
      <c r="L32" s="618">
        <f t="shared" si="3"/>
        <v>2882276.8299999991</v>
      </c>
      <c r="M32" s="619">
        <f>SUM(M12:M31)</f>
        <v>7964457.2419999996</v>
      </c>
      <c r="N32" s="172"/>
      <c r="O32" s="172"/>
      <c r="Q32" s="579"/>
      <c r="R32" s="579"/>
      <c r="S32" s="579"/>
      <c r="T32" s="579"/>
      <c r="U32" s="579"/>
      <c r="V32" s="579"/>
      <c r="W32" s="579"/>
      <c r="X32" s="579"/>
      <c r="Y32" s="579"/>
    </row>
    <row r="33" spans="1:25" ht="19.95" customHeight="1" x14ac:dyDescent="0.2">
      <c r="A33" s="21" t="s">
        <v>218</v>
      </c>
      <c r="B33" s="580"/>
      <c r="C33" s="581"/>
      <c r="D33" s="581"/>
      <c r="E33" s="581"/>
      <c r="F33" s="581"/>
      <c r="G33" s="581"/>
      <c r="H33" s="581"/>
      <c r="I33" s="579"/>
      <c r="J33" s="579"/>
      <c r="K33" s="579"/>
      <c r="L33" s="579"/>
      <c r="M33" s="579"/>
      <c r="N33" s="579"/>
      <c r="O33" s="579"/>
      <c r="Q33" s="579"/>
      <c r="R33" s="579"/>
      <c r="S33" s="579"/>
      <c r="T33" s="579"/>
      <c r="U33" s="579"/>
      <c r="V33" s="579"/>
      <c r="W33" s="579"/>
      <c r="X33" s="579"/>
      <c r="Y33" s="579"/>
    </row>
    <row r="34" spans="1:25" ht="19.95" customHeight="1" x14ac:dyDescent="0.2">
      <c r="A34" s="579"/>
      <c r="B34" s="582"/>
      <c r="C34" s="582"/>
      <c r="D34" s="582"/>
      <c r="E34" s="582"/>
      <c r="F34" s="582"/>
      <c r="G34" s="582"/>
      <c r="H34" s="582"/>
      <c r="I34" s="582"/>
      <c r="J34" s="582"/>
      <c r="K34" s="582"/>
      <c r="L34" s="582"/>
      <c r="M34" s="582"/>
      <c r="N34" s="579"/>
      <c r="O34" s="579"/>
      <c r="P34" s="579"/>
      <c r="Q34" s="579"/>
      <c r="R34" s="579"/>
      <c r="S34" s="579"/>
      <c r="T34" s="579"/>
      <c r="U34" s="579"/>
      <c r="V34" s="579"/>
      <c r="W34" s="579"/>
      <c r="X34" s="579"/>
      <c r="Y34" s="579"/>
    </row>
    <row r="35" spans="1:25" ht="19.95" customHeight="1" x14ac:dyDescent="0.2">
      <c r="B35" s="583"/>
      <c r="C35" s="583"/>
      <c r="D35" s="583"/>
      <c r="E35" s="583"/>
      <c r="F35" s="583"/>
      <c r="G35" s="583"/>
      <c r="H35" s="583"/>
      <c r="I35" s="583"/>
      <c r="J35" s="583"/>
      <c r="K35" s="583"/>
      <c r="L35" s="583"/>
      <c r="M35" s="583"/>
      <c r="N35" s="583"/>
      <c r="O35" s="583"/>
      <c r="P35" s="583"/>
      <c r="Q35" s="583"/>
      <c r="R35" s="579"/>
      <c r="S35" s="579"/>
      <c r="T35" s="579"/>
      <c r="U35" s="579"/>
      <c r="V35" s="579"/>
      <c r="W35" s="579"/>
      <c r="X35" s="579"/>
      <c r="Y35" s="579"/>
    </row>
    <row r="36" spans="1:25" ht="19.95" customHeight="1" x14ac:dyDescent="0.2">
      <c r="A36" s="32" t="s">
        <v>203</v>
      </c>
      <c r="B36" s="580"/>
      <c r="C36" s="581"/>
      <c r="D36" s="581"/>
      <c r="E36" s="581"/>
      <c r="F36" s="581"/>
      <c r="G36" s="559" t="s">
        <v>176</v>
      </c>
      <c r="H36" s="581"/>
      <c r="I36" s="579"/>
      <c r="J36" s="579"/>
      <c r="K36" s="579"/>
      <c r="L36" s="579"/>
      <c r="M36" s="579"/>
      <c r="N36" s="579"/>
      <c r="O36" s="579"/>
      <c r="P36" s="141"/>
      <c r="Q36" s="141"/>
      <c r="R36" s="579"/>
      <c r="S36" s="579"/>
      <c r="T36" s="579"/>
      <c r="U36" s="579"/>
      <c r="V36" s="579"/>
      <c r="W36" s="579"/>
      <c r="X36" s="579"/>
      <c r="Y36" s="579"/>
    </row>
    <row r="37" spans="1:25" ht="19.95" customHeight="1" x14ac:dyDescent="0.2">
      <c r="A37" s="560" t="s">
        <v>166</v>
      </c>
      <c r="B37" s="561" t="s">
        <v>2</v>
      </c>
      <c r="C37" s="561" t="s">
        <v>3</v>
      </c>
      <c r="D37" s="561" t="s">
        <v>4</v>
      </c>
      <c r="E37" s="561" t="s">
        <v>5</v>
      </c>
      <c r="F37" s="561" t="s">
        <v>138</v>
      </c>
      <c r="G37" s="562" t="s">
        <v>139</v>
      </c>
      <c r="H37" s="581"/>
      <c r="I37" s="579"/>
      <c r="J37" s="579"/>
      <c r="K37" s="579"/>
      <c r="L37" s="579"/>
      <c r="M37" s="579"/>
      <c r="N37" s="579"/>
      <c r="O37" s="579"/>
      <c r="Q37" s="579"/>
      <c r="R37" s="579"/>
      <c r="S37" s="579"/>
      <c r="T37" s="579"/>
      <c r="U37" s="579"/>
      <c r="V37" s="579"/>
      <c r="W37" s="579"/>
      <c r="X37" s="579"/>
      <c r="Y37" s="579"/>
    </row>
    <row r="38" spans="1:25" ht="19.95" customHeight="1" x14ac:dyDescent="0.2">
      <c r="A38" s="563" t="s">
        <v>165</v>
      </c>
      <c r="B38" s="564">
        <f>SUM(B39:B43)</f>
        <v>45588625.091000006</v>
      </c>
      <c r="C38" s="564">
        <f>SUM(C39:C43)</f>
        <v>11914827.572999999</v>
      </c>
      <c r="D38" s="564">
        <f t="shared" ref="D38:G38" si="4">SUM(D39:D43)</f>
        <v>31730702.174000002</v>
      </c>
      <c r="E38" s="564">
        <f t="shared" si="4"/>
        <v>29464.359999999997</v>
      </c>
      <c r="F38" s="564">
        <f t="shared" si="4"/>
        <v>242377.31399999995</v>
      </c>
      <c r="G38" s="565">
        <f t="shared" si="4"/>
        <v>1671253.6699999997</v>
      </c>
      <c r="H38" s="581"/>
      <c r="I38" s="579"/>
      <c r="J38" s="579"/>
      <c r="K38" s="579"/>
      <c r="L38" s="579"/>
      <c r="M38" s="579"/>
      <c r="N38" s="579"/>
      <c r="O38" s="579"/>
    </row>
    <row r="39" spans="1:25" ht="19.95" customHeight="1" x14ac:dyDescent="0.2">
      <c r="A39" s="566" t="s">
        <v>82</v>
      </c>
      <c r="B39" s="567">
        <f>C39+D39+E39+F39+G39</f>
        <v>18670389.986000005</v>
      </c>
      <c r="C39" s="568">
        <v>28663.111000000001</v>
      </c>
      <c r="D39" s="568">
        <v>18145750.502000004</v>
      </c>
      <c r="E39" s="568">
        <v>0</v>
      </c>
      <c r="F39" s="568">
        <v>0</v>
      </c>
      <c r="G39" s="569">
        <v>495976.37299999996</v>
      </c>
      <c r="H39" s="581"/>
      <c r="I39" s="579"/>
      <c r="J39" s="579"/>
      <c r="K39" s="579"/>
      <c r="L39" s="579"/>
      <c r="M39" s="579"/>
      <c r="N39" s="579"/>
      <c r="O39" s="579"/>
    </row>
    <row r="40" spans="1:25" ht="19.95" customHeight="1" x14ac:dyDescent="0.2">
      <c r="A40" s="566" t="s">
        <v>81</v>
      </c>
      <c r="B40" s="567">
        <f t="shared" ref="B40:B43" si="5">C40+D40+E40+F40+G40</f>
        <v>9834624.186999999</v>
      </c>
      <c r="C40" s="568">
        <v>3716764.8220000011</v>
      </c>
      <c r="D40" s="568">
        <v>5250464.5690000001</v>
      </c>
      <c r="E40" s="568">
        <v>24572.689000000002</v>
      </c>
      <c r="F40" s="568">
        <v>226842.82699999996</v>
      </c>
      <c r="G40" s="569">
        <v>615979.2799999998</v>
      </c>
      <c r="H40" s="581"/>
      <c r="I40" s="579"/>
      <c r="J40" s="579"/>
      <c r="K40" s="579"/>
      <c r="L40" s="579"/>
      <c r="M40" s="579"/>
      <c r="N40" s="579"/>
      <c r="O40" s="579"/>
    </row>
    <row r="41" spans="1:25" ht="19.95" customHeight="1" x14ac:dyDescent="0.2">
      <c r="A41" s="566" t="s">
        <v>88</v>
      </c>
      <c r="B41" s="567">
        <f t="shared" si="5"/>
        <v>6858848.6039999966</v>
      </c>
      <c r="C41" s="568">
        <v>3594043.379999998</v>
      </c>
      <c r="D41" s="568">
        <v>2997917.7749999999</v>
      </c>
      <c r="E41" s="568">
        <v>3706.406999999997</v>
      </c>
      <c r="F41" s="568">
        <v>12181.028</v>
      </c>
      <c r="G41" s="569">
        <v>251000.01399999997</v>
      </c>
      <c r="H41" s="581"/>
      <c r="I41" s="579"/>
      <c r="J41" s="579"/>
      <c r="K41" s="579"/>
      <c r="L41" s="579"/>
      <c r="M41" s="579"/>
      <c r="N41" s="579"/>
      <c r="O41" s="579"/>
    </row>
    <row r="42" spans="1:25" ht="19.95" customHeight="1" x14ac:dyDescent="0.2">
      <c r="A42" s="566" t="s">
        <v>84</v>
      </c>
      <c r="B42" s="567">
        <f t="shared" si="5"/>
        <v>5200131.7069999995</v>
      </c>
      <c r="C42" s="568">
        <v>3560013.6</v>
      </c>
      <c r="D42" s="568">
        <v>1361441.8589999995</v>
      </c>
      <c r="E42" s="568">
        <v>501.16399999999993</v>
      </c>
      <c r="F42" s="568">
        <v>3347.5780000000004</v>
      </c>
      <c r="G42" s="569">
        <v>274827.50599999999</v>
      </c>
      <c r="H42" s="581"/>
      <c r="I42" s="579"/>
      <c r="J42" s="579"/>
      <c r="K42" s="579"/>
      <c r="L42" s="579"/>
      <c r="M42" s="579"/>
      <c r="N42" s="579"/>
      <c r="O42" s="579"/>
    </row>
    <row r="43" spans="1:25" ht="19.95" customHeight="1" x14ac:dyDescent="0.2">
      <c r="A43" s="570" t="s">
        <v>87</v>
      </c>
      <c r="B43" s="571">
        <f t="shared" si="5"/>
        <v>5024630.6069999998</v>
      </c>
      <c r="C43" s="572">
        <v>1015342.6599999999</v>
      </c>
      <c r="D43" s="572">
        <v>3975127.469</v>
      </c>
      <c r="E43" s="572">
        <v>684.0999999999998</v>
      </c>
      <c r="F43" s="572">
        <v>5.8810000000000002</v>
      </c>
      <c r="G43" s="573">
        <v>33470.496999999988</v>
      </c>
      <c r="H43" s="581"/>
      <c r="I43" s="579"/>
      <c r="J43" s="579"/>
      <c r="K43" s="579"/>
      <c r="L43" s="579"/>
      <c r="M43" s="579"/>
      <c r="N43" s="579"/>
      <c r="O43" s="579"/>
    </row>
    <row r="44" spans="1:25" ht="19.95" customHeight="1" x14ac:dyDescent="0.2">
      <c r="H44" s="581"/>
      <c r="I44" s="579"/>
      <c r="J44" s="579"/>
      <c r="M44" s="36"/>
      <c r="V44" s="36"/>
    </row>
    <row r="45" spans="1:25" ht="19.95" customHeight="1" x14ac:dyDescent="0.2">
      <c r="A45" s="32" t="s">
        <v>204</v>
      </c>
      <c r="B45" s="36"/>
      <c r="C45" s="36"/>
      <c r="D45" s="36"/>
      <c r="E45" s="36"/>
      <c r="F45" s="36"/>
      <c r="G45" s="345" t="s">
        <v>217</v>
      </c>
      <c r="H45" s="581"/>
      <c r="I45" s="579"/>
      <c r="J45" s="579"/>
      <c r="M45" s="36"/>
      <c r="V45" s="36"/>
    </row>
    <row r="46" spans="1:25" ht="19.95" customHeight="1" x14ac:dyDescent="0.2">
      <c r="A46" s="560" t="s">
        <v>166</v>
      </c>
      <c r="B46" s="561" t="s">
        <v>2</v>
      </c>
      <c r="C46" s="561" t="s">
        <v>3</v>
      </c>
      <c r="D46" s="561" t="s">
        <v>4</v>
      </c>
      <c r="E46" s="561" t="s">
        <v>5</v>
      </c>
      <c r="F46" s="561" t="s">
        <v>138</v>
      </c>
      <c r="G46" s="562" t="s">
        <v>139</v>
      </c>
      <c r="H46" s="581"/>
      <c r="I46" s="579"/>
      <c r="J46" s="579"/>
      <c r="M46" s="36"/>
      <c r="V46" s="36"/>
    </row>
    <row r="47" spans="1:25" ht="19.95" customHeight="1" x14ac:dyDescent="0.2">
      <c r="A47" s="563" t="s">
        <v>165</v>
      </c>
      <c r="B47" s="564">
        <f>SUM(B48:B52)</f>
        <v>56414471.333999991</v>
      </c>
      <c r="C47" s="564">
        <f t="shared" ref="C47:F47" si="6">SUM(C48:C52)</f>
        <v>33901152.411999993</v>
      </c>
      <c r="D47" s="564">
        <f t="shared" si="6"/>
        <v>13977065.535</v>
      </c>
      <c r="E47" s="564">
        <f t="shared" si="6"/>
        <v>2220365.6029999992</v>
      </c>
      <c r="F47" s="564">
        <f t="shared" si="6"/>
        <v>208148.54799999995</v>
      </c>
      <c r="G47" s="565">
        <f>SUM(G48:G52)</f>
        <v>6107739.2359999996</v>
      </c>
      <c r="H47" s="581"/>
      <c r="I47" s="579"/>
      <c r="J47" s="579"/>
      <c r="M47" s="36"/>
      <c r="V47" s="36"/>
    </row>
    <row r="48" spans="1:25" ht="19.95" customHeight="1" x14ac:dyDescent="0.2">
      <c r="A48" s="566" t="s">
        <v>91</v>
      </c>
      <c r="B48" s="567">
        <f>C48+D48+E48+F48+G48</f>
        <v>15157455.331000006</v>
      </c>
      <c r="C48" s="331">
        <v>10937421.122000005</v>
      </c>
      <c r="D48" s="331">
        <v>1642879.3649999995</v>
      </c>
      <c r="E48" s="331">
        <v>1502807.6589999993</v>
      </c>
      <c r="F48" s="331">
        <v>94075.583999999973</v>
      </c>
      <c r="G48" s="332">
        <v>980271.60100000014</v>
      </c>
      <c r="H48" s="581"/>
      <c r="I48" s="579"/>
      <c r="J48" s="579"/>
      <c r="M48" s="36"/>
      <c r="V48" s="36"/>
    </row>
    <row r="49" spans="1:10" ht="19.95" customHeight="1" x14ac:dyDescent="0.2">
      <c r="A49" s="566" t="s">
        <v>92</v>
      </c>
      <c r="B49" s="567">
        <f t="shared" ref="B49:B52" si="7">C49+D49+E49+F49+G49</f>
        <v>13797882.412999999</v>
      </c>
      <c r="C49" s="331">
        <v>7043005.4249999989</v>
      </c>
      <c r="D49" s="331">
        <v>2405099.0230000005</v>
      </c>
      <c r="E49" s="331">
        <v>389836.88899999997</v>
      </c>
      <c r="F49" s="331">
        <v>96034.827999999994</v>
      </c>
      <c r="G49" s="332">
        <v>3863906.2479999997</v>
      </c>
      <c r="H49" s="581"/>
      <c r="I49" s="579"/>
      <c r="J49" s="579"/>
    </row>
    <row r="50" spans="1:10" ht="19.95" customHeight="1" x14ac:dyDescent="0.2">
      <c r="A50" s="566" t="s">
        <v>88</v>
      </c>
      <c r="B50" s="567">
        <f t="shared" si="7"/>
        <v>13215826.350999998</v>
      </c>
      <c r="C50" s="331">
        <v>9798679.7619999964</v>
      </c>
      <c r="D50" s="331">
        <v>2328673.6120000002</v>
      </c>
      <c r="E50" s="331">
        <v>318497.75099999999</v>
      </c>
      <c r="F50" s="331">
        <v>13892.937000000002</v>
      </c>
      <c r="G50" s="332">
        <v>756082.28900000011</v>
      </c>
      <c r="H50" s="581"/>
      <c r="I50" s="579"/>
      <c r="J50" s="579"/>
    </row>
    <row r="51" spans="1:10" ht="19.95" customHeight="1" x14ac:dyDescent="0.2">
      <c r="A51" s="566" t="s">
        <v>84</v>
      </c>
      <c r="B51" s="567">
        <f t="shared" si="7"/>
        <v>7828002.9169999994</v>
      </c>
      <c r="C51" s="331">
        <v>6116274.3949999996</v>
      </c>
      <c r="D51" s="331">
        <v>1358219.6139999996</v>
      </c>
      <c r="E51" s="331">
        <v>9223.3039999999964</v>
      </c>
      <c r="F51" s="331">
        <v>4145.1989999999996</v>
      </c>
      <c r="G51" s="332">
        <v>340140.40499999997</v>
      </c>
      <c r="H51" s="581"/>
      <c r="I51" s="579"/>
      <c r="J51" s="579"/>
    </row>
    <row r="52" spans="1:10" ht="19.95" customHeight="1" x14ac:dyDescent="0.2">
      <c r="A52" s="574" t="s">
        <v>82</v>
      </c>
      <c r="B52" s="571">
        <f t="shared" si="7"/>
        <v>6415304.3220000006</v>
      </c>
      <c r="C52" s="575">
        <v>5771.7080000000005</v>
      </c>
      <c r="D52" s="575">
        <v>6242193.921000001</v>
      </c>
      <c r="E52" s="575">
        <v>0</v>
      </c>
      <c r="F52" s="575">
        <v>0</v>
      </c>
      <c r="G52" s="576">
        <v>167338.693</v>
      </c>
      <c r="H52" s="581"/>
      <c r="I52" s="579"/>
      <c r="J52" s="579"/>
    </row>
    <row r="53" spans="1:10" x14ac:dyDescent="0.2">
      <c r="B53" s="36"/>
      <c r="C53" s="36"/>
      <c r="D53" s="36"/>
      <c r="E53" s="36"/>
      <c r="F53" s="36"/>
      <c r="G53" s="36"/>
      <c r="H53" s="581"/>
      <c r="I53" s="579"/>
      <c r="J53" s="579"/>
    </row>
    <row r="54" spans="1:10" x14ac:dyDescent="0.2">
      <c r="B54" s="36"/>
      <c r="C54" s="36"/>
      <c r="D54" s="36"/>
      <c r="E54" s="36"/>
      <c r="F54" s="36"/>
      <c r="G54" s="36"/>
      <c r="H54" s="581"/>
      <c r="I54" s="579"/>
      <c r="J54" s="579"/>
    </row>
    <row r="55" spans="1:10" x14ac:dyDescent="0.2">
      <c r="I55" s="579"/>
      <c r="J55" s="579"/>
    </row>
  </sheetData>
  <mergeCells count="8">
    <mergeCell ref="A9:A11"/>
    <mergeCell ref="B9:M9"/>
    <mergeCell ref="B10:C10"/>
    <mergeCell ref="D10:E10"/>
    <mergeCell ref="F10:G10"/>
    <mergeCell ref="H10:I10"/>
    <mergeCell ref="J10:K10"/>
    <mergeCell ref="L10:M10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7:R54"/>
  <sheetViews>
    <sheetView zoomScaleNormal="100" workbookViewId="0">
      <selection activeCell="D35" sqref="D35"/>
    </sheetView>
  </sheetViews>
  <sheetFormatPr defaultRowHeight="10.199999999999999" x14ac:dyDescent="0.2"/>
  <cols>
    <col min="1" max="1" width="38.44140625" style="21" customWidth="1"/>
    <col min="2" max="7" width="12.5546875" style="21" bestFit="1" customWidth="1"/>
    <col min="8" max="9" width="11.5546875" style="21" bestFit="1" customWidth="1"/>
    <col min="10" max="11" width="10" style="21" bestFit="1" customWidth="1"/>
    <col min="12" max="13" width="10.88671875" style="21" bestFit="1" customWidth="1"/>
    <col min="14" max="17" width="11.44140625" style="21" bestFit="1" customWidth="1"/>
    <col min="18" max="16384" width="8.88671875" style="21"/>
  </cols>
  <sheetData>
    <row r="7" spans="1:18" ht="14.1" customHeight="1" x14ac:dyDescent="0.2">
      <c r="A7" s="32" t="s">
        <v>202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</row>
    <row r="8" spans="1:18" ht="14.1" customHeight="1" x14ac:dyDescent="0.2">
      <c r="A8" s="577"/>
      <c r="B8" s="577"/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</row>
    <row r="9" spans="1:18" ht="14.1" customHeight="1" x14ac:dyDescent="0.2">
      <c r="A9" s="680" t="s">
        <v>166</v>
      </c>
      <c r="B9" s="682" t="s">
        <v>1</v>
      </c>
      <c r="C9" s="682"/>
      <c r="D9" s="682"/>
      <c r="E9" s="682"/>
      <c r="F9" s="682"/>
      <c r="G9" s="682"/>
      <c r="H9" s="682"/>
      <c r="I9" s="682"/>
      <c r="J9" s="682"/>
      <c r="K9" s="682"/>
      <c r="L9" s="682"/>
      <c r="M9" s="683"/>
    </row>
    <row r="10" spans="1:18" ht="14.1" customHeight="1" x14ac:dyDescent="0.2">
      <c r="A10" s="681"/>
      <c r="B10" s="685" t="s">
        <v>2</v>
      </c>
      <c r="C10" s="685"/>
      <c r="D10" s="685" t="s">
        <v>3</v>
      </c>
      <c r="E10" s="685"/>
      <c r="F10" s="685" t="s">
        <v>4</v>
      </c>
      <c r="G10" s="685"/>
      <c r="H10" s="685" t="s">
        <v>5</v>
      </c>
      <c r="I10" s="685"/>
      <c r="J10" s="685" t="s">
        <v>138</v>
      </c>
      <c r="K10" s="685"/>
      <c r="L10" s="685" t="s">
        <v>8</v>
      </c>
      <c r="M10" s="686"/>
    </row>
    <row r="11" spans="1:18" ht="14.1" customHeight="1" x14ac:dyDescent="0.2">
      <c r="A11" s="681"/>
      <c r="B11" s="327" t="s">
        <v>6</v>
      </c>
      <c r="C11" s="328" t="s">
        <v>214</v>
      </c>
      <c r="D11" s="327" t="s">
        <v>6</v>
      </c>
      <c r="E11" s="328" t="s">
        <v>214</v>
      </c>
      <c r="F11" s="327" t="s">
        <v>6</v>
      </c>
      <c r="G11" s="328" t="s">
        <v>214</v>
      </c>
      <c r="H11" s="327" t="s">
        <v>6</v>
      </c>
      <c r="I11" s="328" t="s">
        <v>214</v>
      </c>
      <c r="J11" s="327" t="s">
        <v>6</v>
      </c>
      <c r="K11" s="328" t="s">
        <v>214</v>
      </c>
      <c r="L11" s="327" t="s">
        <v>6</v>
      </c>
      <c r="M11" s="329" t="s">
        <v>214</v>
      </c>
    </row>
    <row r="12" spans="1:18" s="364" customFormat="1" ht="19.8" customHeight="1" x14ac:dyDescent="0.3">
      <c r="A12" s="566" t="s">
        <v>81</v>
      </c>
      <c r="B12" s="353">
        <f>D12+F12+H12+J12+L12</f>
        <v>1922778.378</v>
      </c>
      <c r="C12" s="353">
        <f>E12+G12+I12+K12+M12</f>
        <v>1690552.9609999999</v>
      </c>
      <c r="D12" s="354">
        <v>1496390.6059999999</v>
      </c>
      <c r="E12" s="354">
        <v>1275959.331</v>
      </c>
      <c r="F12" s="354">
        <v>227418.56300000005</v>
      </c>
      <c r="G12" s="354">
        <v>246518.34800000009</v>
      </c>
      <c r="H12" s="354">
        <v>3424.6709999999998</v>
      </c>
      <c r="I12" s="354">
        <v>39816.121000000006</v>
      </c>
      <c r="J12" s="354">
        <v>737.22</v>
      </c>
      <c r="K12" s="354">
        <v>1208.3049999999998</v>
      </c>
      <c r="L12" s="354">
        <v>194807.318</v>
      </c>
      <c r="M12" s="356">
        <v>127050.85600000001</v>
      </c>
      <c r="O12" s="587"/>
      <c r="P12" s="587"/>
      <c r="Q12" s="588"/>
      <c r="R12" s="588"/>
    </row>
    <row r="13" spans="1:18" s="364" customFormat="1" ht="19.8" customHeight="1" x14ac:dyDescent="0.3">
      <c r="A13" s="566" t="s">
        <v>82</v>
      </c>
      <c r="B13" s="353">
        <f t="shared" ref="B13:C31" si="0">D13+F13+H13+J13+L13</f>
        <v>151240.89700000003</v>
      </c>
      <c r="C13" s="353">
        <f t="shared" si="0"/>
        <v>36889.616999999998</v>
      </c>
      <c r="D13" s="354">
        <v>4406.2279999999992</v>
      </c>
      <c r="E13" s="354">
        <v>781.03600000000017</v>
      </c>
      <c r="F13" s="354">
        <v>107.211</v>
      </c>
      <c r="G13" s="354">
        <v>24.502000000000006</v>
      </c>
      <c r="H13" s="354">
        <v>0.68500000000000005</v>
      </c>
      <c r="I13" s="354">
        <v>5.2000000000000005E-2</v>
      </c>
      <c r="J13" s="354">
        <v>0</v>
      </c>
      <c r="K13" s="354">
        <v>0</v>
      </c>
      <c r="L13" s="354">
        <v>146726.77300000002</v>
      </c>
      <c r="M13" s="356">
        <v>36084.026999999995</v>
      </c>
      <c r="O13" s="587"/>
      <c r="P13" s="587"/>
      <c r="Q13" s="588"/>
      <c r="R13" s="588"/>
    </row>
    <row r="14" spans="1:18" s="364" customFormat="1" ht="19.8" customHeight="1" x14ac:dyDescent="0.3">
      <c r="A14" s="566" t="s">
        <v>83</v>
      </c>
      <c r="B14" s="353">
        <f t="shared" si="0"/>
        <v>3517369.253</v>
      </c>
      <c r="C14" s="353">
        <f t="shared" si="0"/>
        <v>664249.87700000009</v>
      </c>
      <c r="D14" s="354">
        <v>1009111.8429999998</v>
      </c>
      <c r="E14" s="354">
        <v>145007.53000000006</v>
      </c>
      <c r="F14" s="354">
        <v>2260676.6500000004</v>
      </c>
      <c r="G14" s="354">
        <v>507118.61899999995</v>
      </c>
      <c r="H14" s="354">
        <v>94.974000000000032</v>
      </c>
      <c r="I14" s="354">
        <v>541.59400000000005</v>
      </c>
      <c r="J14" s="354">
        <v>1200.7379999999998</v>
      </c>
      <c r="K14" s="354">
        <v>102.67500000000001</v>
      </c>
      <c r="L14" s="354">
        <v>246285.04800000004</v>
      </c>
      <c r="M14" s="356">
        <v>11479.459000000001</v>
      </c>
      <c r="O14" s="587"/>
      <c r="P14" s="587"/>
      <c r="Q14" s="588"/>
      <c r="R14" s="588"/>
    </row>
    <row r="15" spans="1:18" s="364" customFormat="1" ht="19.8" customHeight="1" x14ac:dyDescent="0.3">
      <c r="A15" s="566" t="s">
        <v>84</v>
      </c>
      <c r="B15" s="353">
        <f t="shared" si="0"/>
        <v>3590225.8229999999</v>
      </c>
      <c r="C15" s="353">
        <f t="shared" si="0"/>
        <v>5658025.1130000008</v>
      </c>
      <c r="D15" s="354">
        <v>2135190.318</v>
      </c>
      <c r="E15" s="354">
        <v>3486075.0630000001</v>
      </c>
      <c r="F15" s="354">
        <v>1292379.8189999999</v>
      </c>
      <c r="G15" s="354">
        <v>1928253.2159999998</v>
      </c>
      <c r="H15" s="354">
        <v>6532.386999999997</v>
      </c>
      <c r="I15" s="354">
        <v>57589.190000000024</v>
      </c>
      <c r="J15" s="354">
        <v>1197.5500000000002</v>
      </c>
      <c r="K15" s="354">
        <v>3298.1939999999995</v>
      </c>
      <c r="L15" s="354">
        <v>154925.74900000004</v>
      </c>
      <c r="M15" s="356">
        <v>182809.45</v>
      </c>
      <c r="O15" s="587"/>
      <c r="P15" s="587"/>
      <c r="Q15" s="588"/>
      <c r="R15" s="588"/>
    </row>
    <row r="16" spans="1:18" s="364" customFormat="1" ht="19.8" customHeight="1" x14ac:dyDescent="0.3">
      <c r="A16" s="566" t="s">
        <v>85</v>
      </c>
      <c r="B16" s="353">
        <f t="shared" si="0"/>
        <v>519973.27800000005</v>
      </c>
      <c r="C16" s="353">
        <f t="shared" si="0"/>
        <v>7229036.7569999946</v>
      </c>
      <c r="D16" s="354">
        <v>371522.45600000006</v>
      </c>
      <c r="E16" s="354">
        <v>5881026.1869999943</v>
      </c>
      <c r="F16" s="354">
        <v>124946.25199999999</v>
      </c>
      <c r="G16" s="354">
        <v>807740.31900000048</v>
      </c>
      <c r="H16" s="354">
        <v>6964.3059999999796</v>
      </c>
      <c r="I16" s="354">
        <v>369539.76199999976</v>
      </c>
      <c r="J16" s="354">
        <v>3465.2039999999997</v>
      </c>
      <c r="K16" s="354">
        <v>26147.470999999998</v>
      </c>
      <c r="L16" s="354">
        <v>13075.060000000003</v>
      </c>
      <c r="M16" s="356">
        <v>144583.01799999998</v>
      </c>
      <c r="O16" s="587"/>
      <c r="P16" s="587"/>
      <c r="Q16" s="588"/>
      <c r="R16" s="588"/>
    </row>
    <row r="17" spans="1:18" s="364" customFormat="1" ht="19.8" customHeight="1" x14ac:dyDescent="0.3">
      <c r="A17" s="566" t="s">
        <v>86</v>
      </c>
      <c r="B17" s="353">
        <f t="shared" si="0"/>
        <v>5391466.5430000005</v>
      </c>
      <c r="C17" s="353">
        <f t="shared" si="0"/>
        <v>4379189.9390000002</v>
      </c>
      <c r="D17" s="354">
        <v>2237669.9580000015</v>
      </c>
      <c r="E17" s="354">
        <v>2048355.2900000005</v>
      </c>
      <c r="F17" s="354">
        <v>3068527.2229999993</v>
      </c>
      <c r="G17" s="354">
        <v>2107547.8330000001</v>
      </c>
      <c r="H17" s="354">
        <v>14741.694999999994</v>
      </c>
      <c r="I17" s="354">
        <v>91857.658999999985</v>
      </c>
      <c r="J17" s="354">
        <v>1537.3500000000001</v>
      </c>
      <c r="K17" s="354">
        <v>1455.2659999999996</v>
      </c>
      <c r="L17" s="354">
        <v>68990.316999999981</v>
      </c>
      <c r="M17" s="356">
        <v>129973.89100000005</v>
      </c>
      <c r="O17" s="587"/>
      <c r="P17" s="587"/>
      <c r="Q17" s="588"/>
      <c r="R17" s="588"/>
    </row>
    <row r="18" spans="1:18" s="364" customFormat="1" ht="19.8" customHeight="1" x14ac:dyDescent="0.3">
      <c r="A18" s="566" t="s">
        <v>87</v>
      </c>
      <c r="B18" s="353">
        <f t="shared" si="0"/>
        <v>6745343.1679999996</v>
      </c>
      <c r="C18" s="353">
        <f t="shared" si="0"/>
        <v>3329486.9790000003</v>
      </c>
      <c r="D18" s="354">
        <v>302797.63900000002</v>
      </c>
      <c r="E18" s="354">
        <v>158905.15400000001</v>
      </c>
      <c r="F18" s="354">
        <v>5078921.8909999998</v>
      </c>
      <c r="G18" s="354">
        <v>2340079.699</v>
      </c>
      <c r="H18" s="354">
        <v>1354481.385</v>
      </c>
      <c r="I18" s="354">
        <v>824963.33500000008</v>
      </c>
      <c r="J18" s="354">
        <v>0</v>
      </c>
      <c r="K18" s="354">
        <v>0</v>
      </c>
      <c r="L18" s="354">
        <v>9142.2530000000006</v>
      </c>
      <c r="M18" s="356">
        <v>5538.7909999999993</v>
      </c>
      <c r="O18" s="587"/>
      <c r="P18" s="587"/>
      <c r="Q18" s="588"/>
      <c r="R18" s="588"/>
    </row>
    <row r="19" spans="1:18" s="364" customFormat="1" ht="19.8" customHeight="1" x14ac:dyDescent="0.3">
      <c r="A19" s="566" t="s">
        <v>88</v>
      </c>
      <c r="B19" s="353">
        <f t="shared" si="0"/>
        <v>4818703.544999999</v>
      </c>
      <c r="C19" s="353">
        <f t="shared" si="0"/>
        <v>7881903.1840000022</v>
      </c>
      <c r="D19" s="354">
        <v>2694966.959999999</v>
      </c>
      <c r="E19" s="354">
        <v>5145376.6450000033</v>
      </c>
      <c r="F19" s="354">
        <v>2068327.2160000002</v>
      </c>
      <c r="G19" s="354">
        <v>2244390.1849999982</v>
      </c>
      <c r="H19" s="354">
        <v>6957.4579999999933</v>
      </c>
      <c r="I19" s="354">
        <v>394730.60000000015</v>
      </c>
      <c r="J19" s="354">
        <v>2183.2129999999993</v>
      </c>
      <c r="K19" s="354">
        <v>3727.9860000000008</v>
      </c>
      <c r="L19" s="354">
        <v>46268.698000000004</v>
      </c>
      <c r="M19" s="356">
        <v>93677.767999999982</v>
      </c>
      <c r="O19" s="587"/>
      <c r="P19" s="587"/>
      <c r="Q19" s="588"/>
      <c r="R19" s="588"/>
    </row>
    <row r="20" spans="1:18" s="364" customFormat="1" ht="19.8" customHeight="1" x14ac:dyDescent="0.3">
      <c r="A20" s="566" t="s">
        <v>89</v>
      </c>
      <c r="B20" s="353">
        <f t="shared" si="0"/>
        <v>5737550.5260000005</v>
      </c>
      <c r="C20" s="353">
        <f t="shared" si="0"/>
        <v>1924289.7919999999</v>
      </c>
      <c r="D20" s="354">
        <v>2677014.9940000009</v>
      </c>
      <c r="E20" s="354">
        <v>1274740.3829999999</v>
      </c>
      <c r="F20" s="354">
        <v>2951816.2740000007</v>
      </c>
      <c r="G20" s="354">
        <v>583199.28300000005</v>
      </c>
      <c r="H20" s="354">
        <v>1736.1909999999998</v>
      </c>
      <c r="I20" s="354">
        <v>22309.205000000005</v>
      </c>
      <c r="J20" s="354">
        <v>611.43600000000004</v>
      </c>
      <c r="K20" s="354">
        <v>246.36199999999999</v>
      </c>
      <c r="L20" s="354">
        <v>106371.63100000001</v>
      </c>
      <c r="M20" s="356">
        <v>43794.559000000001</v>
      </c>
      <c r="O20" s="587"/>
      <c r="P20" s="587"/>
      <c r="Q20" s="588"/>
      <c r="R20" s="588"/>
    </row>
    <row r="21" spans="1:18" s="364" customFormat="1" ht="19.8" customHeight="1" x14ac:dyDescent="0.3">
      <c r="A21" s="566" t="s">
        <v>90</v>
      </c>
      <c r="B21" s="353">
        <f t="shared" si="0"/>
        <v>3296391.2369999997</v>
      </c>
      <c r="C21" s="353">
        <f t="shared" si="0"/>
        <v>5035491.7670000009</v>
      </c>
      <c r="D21" s="354">
        <v>1713100.8859999999</v>
      </c>
      <c r="E21" s="354">
        <v>3344570.5230000005</v>
      </c>
      <c r="F21" s="354">
        <v>1470456.6139999996</v>
      </c>
      <c r="G21" s="354">
        <v>1199304.4899999993</v>
      </c>
      <c r="H21" s="354">
        <v>3264.5089999999968</v>
      </c>
      <c r="I21" s="354">
        <v>316159.42900000006</v>
      </c>
      <c r="J21" s="354">
        <v>69094.817999999999</v>
      </c>
      <c r="K21" s="354">
        <v>45595.575999999994</v>
      </c>
      <c r="L21" s="354">
        <v>40474.409999999996</v>
      </c>
      <c r="M21" s="356">
        <v>129861.74900000001</v>
      </c>
      <c r="O21" s="587"/>
      <c r="P21" s="587"/>
      <c r="Q21" s="588"/>
      <c r="R21" s="588"/>
    </row>
    <row r="22" spans="1:18" s="364" customFormat="1" ht="19.8" customHeight="1" x14ac:dyDescent="0.3">
      <c r="A22" s="566" t="s">
        <v>91</v>
      </c>
      <c r="B22" s="353">
        <f t="shared" si="0"/>
        <v>666504.96600000001</v>
      </c>
      <c r="C22" s="353">
        <f t="shared" si="0"/>
        <v>9218798.921000002</v>
      </c>
      <c r="D22" s="354">
        <v>460944.163</v>
      </c>
      <c r="E22" s="354">
        <v>6647793.4059999995</v>
      </c>
      <c r="F22" s="354">
        <v>178214.24200000003</v>
      </c>
      <c r="G22" s="354">
        <v>1361813.6080000005</v>
      </c>
      <c r="H22" s="354">
        <v>8027.6369999999843</v>
      </c>
      <c r="I22" s="354">
        <v>1046829.6300000004</v>
      </c>
      <c r="J22" s="354">
        <v>775.22899999999993</v>
      </c>
      <c r="K22" s="354">
        <v>6946.0370000000012</v>
      </c>
      <c r="L22" s="354">
        <v>18543.694999999992</v>
      </c>
      <c r="M22" s="356">
        <v>155416.24000000002</v>
      </c>
      <c r="O22" s="587"/>
      <c r="P22" s="587"/>
      <c r="Q22" s="588"/>
      <c r="R22" s="588"/>
    </row>
    <row r="23" spans="1:18" s="364" customFormat="1" ht="19.8" customHeight="1" x14ac:dyDescent="0.3">
      <c r="A23" s="566" t="s">
        <v>92</v>
      </c>
      <c r="B23" s="353">
        <f t="shared" si="0"/>
        <v>1135024.0850000002</v>
      </c>
      <c r="C23" s="353">
        <f t="shared" si="0"/>
        <v>10116647.874999994</v>
      </c>
      <c r="D23" s="354">
        <v>607447.48600000015</v>
      </c>
      <c r="E23" s="354">
        <v>4643958.4599999972</v>
      </c>
      <c r="F23" s="354">
        <v>470529.29499999998</v>
      </c>
      <c r="G23" s="354">
        <v>4397187.5739999972</v>
      </c>
      <c r="H23" s="354">
        <v>1914.2919999999979</v>
      </c>
      <c r="I23" s="354">
        <v>361936.5470000002</v>
      </c>
      <c r="J23" s="354">
        <v>33781.705999999991</v>
      </c>
      <c r="K23" s="354">
        <v>455460.07200000004</v>
      </c>
      <c r="L23" s="354">
        <v>21351.306</v>
      </c>
      <c r="M23" s="356">
        <v>258105.22200000004</v>
      </c>
      <c r="O23" s="587"/>
      <c r="P23" s="587"/>
      <c r="Q23" s="588"/>
      <c r="R23" s="588"/>
    </row>
    <row r="24" spans="1:18" s="364" customFormat="1" ht="19.8" customHeight="1" x14ac:dyDescent="0.3">
      <c r="A24" s="566" t="s">
        <v>93</v>
      </c>
      <c r="B24" s="353">
        <f t="shared" si="0"/>
        <v>407144.06299999991</v>
      </c>
      <c r="C24" s="353">
        <f t="shared" si="0"/>
        <v>2098135.0909999995</v>
      </c>
      <c r="D24" s="354">
        <v>298770.04399999994</v>
      </c>
      <c r="E24" s="354">
        <v>1639020.4839999992</v>
      </c>
      <c r="F24" s="354">
        <v>79510.31799999997</v>
      </c>
      <c r="G24" s="354">
        <v>269792.75400000007</v>
      </c>
      <c r="H24" s="354">
        <v>1069.7229999999979</v>
      </c>
      <c r="I24" s="354">
        <v>66961.851000000039</v>
      </c>
      <c r="J24" s="354">
        <v>1022.6489999999999</v>
      </c>
      <c r="K24" s="354">
        <v>15658.218999999999</v>
      </c>
      <c r="L24" s="354">
        <v>26771.329000000005</v>
      </c>
      <c r="M24" s="356">
        <v>106701.783</v>
      </c>
      <c r="O24" s="587"/>
      <c r="P24" s="587"/>
      <c r="Q24" s="588"/>
      <c r="R24" s="588"/>
    </row>
    <row r="25" spans="1:18" s="364" customFormat="1" ht="19.8" customHeight="1" x14ac:dyDescent="0.3">
      <c r="A25" s="566" t="s">
        <v>94</v>
      </c>
      <c r="B25" s="353">
        <f t="shared" si="0"/>
        <v>1145639.1950000001</v>
      </c>
      <c r="C25" s="353">
        <f t="shared" si="0"/>
        <v>433025.67400000006</v>
      </c>
      <c r="D25" s="354">
        <v>834590.78200000001</v>
      </c>
      <c r="E25" s="354">
        <v>367712.41100000008</v>
      </c>
      <c r="F25" s="354">
        <v>193526.77600000025</v>
      </c>
      <c r="G25" s="354">
        <v>47626.995999999977</v>
      </c>
      <c r="H25" s="354">
        <v>1.3780000000000003</v>
      </c>
      <c r="I25" s="354">
        <v>1159.7940000000001</v>
      </c>
      <c r="J25" s="354">
        <v>75924.368999999992</v>
      </c>
      <c r="K25" s="354">
        <v>5191.9949999999999</v>
      </c>
      <c r="L25" s="354">
        <v>41595.89</v>
      </c>
      <c r="M25" s="356">
        <v>11334.477999999999</v>
      </c>
      <c r="O25" s="587"/>
      <c r="P25" s="587"/>
      <c r="Q25" s="588"/>
      <c r="R25" s="588"/>
    </row>
    <row r="26" spans="1:18" s="364" customFormat="1" ht="19.8" customHeight="1" x14ac:dyDescent="0.3">
      <c r="A26" s="566" t="s">
        <v>95</v>
      </c>
      <c r="B26" s="353">
        <f t="shared" si="0"/>
        <v>0</v>
      </c>
      <c r="C26" s="353">
        <f t="shared" si="0"/>
        <v>0</v>
      </c>
      <c r="D26" s="354">
        <v>0</v>
      </c>
      <c r="E26" s="354">
        <v>0</v>
      </c>
      <c r="F26" s="354">
        <v>0</v>
      </c>
      <c r="G26" s="354">
        <v>0</v>
      </c>
      <c r="H26" s="354">
        <v>0</v>
      </c>
      <c r="I26" s="354">
        <v>0</v>
      </c>
      <c r="J26" s="354">
        <v>0</v>
      </c>
      <c r="K26" s="354">
        <v>0</v>
      </c>
      <c r="L26" s="354">
        <v>0</v>
      </c>
      <c r="M26" s="356">
        <v>0</v>
      </c>
      <c r="O26" s="587"/>
      <c r="P26" s="587"/>
      <c r="Q26" s="588"/>
      <c r="R26" s="588"/>
    </row>
    <row r="27" spans="1:18" s="364" customFormat="1" ht="19.8" customHeight="1" x14ac:dyDescent="0.3">
      <c r="A27" s="566" t="s">
        <v>96</v>
      </c>
      <c r="B27" s="353">
        <f t="shared" si="0"/>
        <v>0</v>
      </c>
      <c r="C27" s="353">
        <f t="shared" si="0"/>
        <v>0</v>
      </c>
      <c r="D27" s="354">
        <v>0</v>
      </c>
      <c r="E27" s="354">
        <v>0</v>
      </c>
      <c r="F27" s="354">
        <v>0</v>
      </c>
      <c r="G27" s="354">
        <v>0</v>
      </c>
      <c r="H27" s="354">
        <v>0</v>
      </c>
      <c r="I27" s="354">
        <v>0</v>
      </c>
      <c r="J27" s="354">
        <v>0</v>
      </c>
      <c r="K27" s="354">
        <v>0</v>
      </c>
      <c r="L27" s="354">
        <v>0</v>
      </c>
      <c r="M27" s="356">
        <v>0</v>
      </c>
      <c r="O27" s="587"/>
      <c r="P27" s="587"/>
      <c r="Q27" s="588"/>
      <c r="R27" s="588"/>
    </row>
    <row r="28" spans="1:18" s="364" customFormat="1" ht="19.8" customHeight="1" x14ac:dyDescent="0.3">
      <c r="A28" s="566" t="s">
        <v>97</v>
      </c>
      <c r="B28" s="353">
        <f t="shared" si="0"/>
        <v>120.958</v>
      </c>
      <c r="C28" s="353">
        <f t="shared" si="0"/>
        <v>3467.5039999999999</v>
      </c>
      <c r="D28" s="354">
        <v>37.361000000000004</v>
      </c>
      <c r="E28" s="354">
        <v>1212.0029999999999</v>
      </c>
      <c r="F28" s="354">
        <v>17.565000000000001</v>
      </c>
      <c r="G28" s="354">
        <v>455.89600000000007</v>
      </c>
      <c r="H28" s="354">
        <v>7.6049999999999995</v>
      </c>
      <c r="I28" s="354">
        <v>1027.7199999999998</v>
      </c>
      <c r="J28" s="354">
        <v>0</v>
      </c>
      <c r="K28" s="354">
        <v>0</v>
      </c>
      <c r="L28" s="354">
        <v>58.427</v>
      </c>
      <c r="M28" s="356">
        <v>771.8850000000001</v>
      </c>
      <c r="O28" s="587"/>
      <c r="P28" s="587"/>
      <c r="Q28" s="588"/>
      <c r="R28" s="588"/>
    </row>
    <row r="29" spans="1:18" s="364" customFormat="1" ht="19.8" customHeight="1" x14ac:dyDescent="0.3">
      <c r="A29" s="566" t="s">
        <v>98</v>
      </c>
      <c r="B29" s="353">
        <f t="shared" si="0"/>
        <v>0</v>
      </c>
      <c r="C29" s="353">
        <f t="shared" si="0"/>
        <v>0</v>
      </c>
      <c r="D29" s="354">
        <v>0</v>
      </c>
      <c r="E29" s="354">
        <v>0</v>
      </c>
      <c r="F29" s="354">
        <v>0</v>
      </c>
      <c r="G29" s="354">
        <v>0</v>
      </c>
      <c r="H29" s="354">
        <v>0</v>
      </c>
      <c r="I29" s="354">
        <v>0</v>
      </c>
      <c r="J29" s="354">
        <v>0</v>
      </c>
      <c r="K29" s="354">
        <v>0</v>
      </c>
      <c r="L29" s="354">
        <v>0</v>
      </c>
      <c r="M29" s="356">
        <v>0</v>
      </c>
      <c r="O29" s="587"/>
      <c r="P29" s="587"/>
      <c r="Q29" s="588"/>
      <c r="R29" s="588"/>
    </row>
    <row r="30" spans="1:18" s="364" customFormat="1" ht="19.8" customHeight="1" x14ac:dyDescent="0.3">
      <c r="A30" s="566" t="s">
        <v>99</v>
      </c>
      <c r="B30" s="353">
        <f t="shared" si="0"/>
        <v>48929.593000000001</v>
      </c>
      <c r="C30" s="353">
        <f t="shared" si="0"/>
        <v>41451.796000000002</v>
      </c>
      <c r="D30" s="354">
        <v>32.925000000000004</v>
      </c>
      <c r="E30" s="354">
        <v>4203.9580000000005</v>
      </c>
      <c r="F30" s="354">
        <v>32974.807999999997</v>
      </c>
      <c r="G30" s="354">
        <v>22230.413999999997</v>
      </c>
      <c r="H30" s="354">
        <v>1505.550999999999</v>
      </c>
      <c r="I30" s="354">
        <v>4992.0190000000039</v>
      </c>
      <c r="J30" s="354">
        <v>0.01</v>
      </c>
      <c r="K30" s="354">
        <v>7.6120000000000001</v>
      </c>
      <c r="L30" s="354">
        <v>14416.299000000001</v>
      </c>
      <c r="M30" s="356">
        <v>10017.793</v>
      </c>
      <c r="O30" s="587"/>
      <c r="P30" s="587"/>
      <c r="Q30" s="588"/>
      <c r="R30" s="588"/>
    </row>
    <row r="31" spans="1:18" s="364" customFormat="1" ht="19.8" customHeight="1" x14ac:dyDescent="0.3">
      <c r="A31" s="566" t="s">
        <v>100</v>
      </c>
      <c r="B31" s="353">
        <f t="shared" si="0"/>
        <v>0</v>
      </c>
      <c r="C31" s="353">
        <f t="shared" si="0"/>
        <v>162167.09700000001</v>
      </c>
      <c r="D31" s="354">
        <v>0</v>
      </c>
      <c r="E31" s="354">
        <v>0</v>
      </c>
      <c r="F31" s="354">
        <v>0</v>
      </c>
      <c r="G31" s="354">
        <v>0</v>
      </c>
      <c r="H31" s="354">
        <v>0</v>
      </c>
      <c r="I31" s="354">
        <v>0</v>
      </c>
      <c r="J31" s="354">
        <v>0</v>
      </c>
      <c r="K31" s="354">
        <v>0</v>
      </c>
      <c r="L31" s="354">
        <v>0</v>
      </c>
      <c r="M31" s="356">
        <v>162167.09700000001</v>
      </c>
      <c r="O31" s="587"/>
      <c r="P31" s="587"/>
      <c r="Q31" s="588"/>
      <c r="R31" s="588"/>
    </row>
    <row r="32" spans="1:18" s="364" customFormat="1" ht="19.8" customHeight="1" x14ac:dyDescent="0.3">
      <c r="A32" s="336"/>
      <c r="B32" s="359">
        <f>SUM(B12:B31)</f>
        <v>39094405.508000001</v>
      </c>
      <c r="C32" s="359">
        <f t="shared" ref="C32:M32" si="1">SUM(C12:C31)</f>
        <v>59902809.943999991</v>
      </c>
      <c r="D32" s="359">
        <f t="shared" si="1"/>
        <v>16843994.649000004</v>
      </c>
      <c r="E32" s="359">
        <f t="shared" si="1"/>
        <v>36064697.863999993</v>
      </c>
      <c r="F32" s="359">
        <f t="shared" si="1"/>
        <v>19498350.717000004</v>
      </c>
      <c r="G32" s="359">
        <f t="shared" si="1"/>
        <v>18063283.736000001</v>
      </c>
      <c r="H32" s="359">
        <f t="shared" si="1"/>
        <v>1410724.4469999999</v>
      </c>
      <c r="I32" s="359">
        <f t="shared" si="1"/>
        <v>3600414.5080000013</v>
      </c>
      <c r="J32" s="359">
        <f t="shared" si="1"/>
        <v>191531.492</v>
      </c>
      <c r="K32" s="359">
        <f t="shared" si="1"/>
        <v>565045.77</v>
      </c>
      <c r="L32" s="359">
        <f t="shared" si="1"/>
        <v>1149804.203</v>
      </c>
      <c r="M32" s="360">
        <f t="shared" si="1"/>
        <v>1609368.0660000001</v>
      </c>
    </row>
    <row r="33" spans="1:17" s="364" customFormat="1" ht="19.8" customHeight="1" x14ac:dyDescent="0.2">
      <c r="A33" s="21" t="s">
        <v>218</v>
      </c>
    </row>
    <row r="34" spans="1:17" s="364" customFormat="1" ht="19.8" customHeight="1" x14ac:dyDescent="0.3">
      <c r="B34" s="588"/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P34" s="589"/>
    </row>
    <row r="35" spans="1:17" s="364" customFormat="1" ht="19.8" customHeight="1" x14ac:dyDescent="0.3">
      <c r="B35" s="588"/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</row>
    <row r="36" spans="1:17" s="364" customFormat="1" ht="19.8" customHeight="1" x14ac:dyDescent="0.3">
      <c r="A36" s="590" t="s">
        <v>205</v>
      </c>
      <c r="E36" s="591"/>
      <c r="F36" s="591"/>
      <c r="G36" s="592" t="s">
        <v>176</v>
      </c>
      <c r="H36" s="591"/>
      <c r="I36" s="591"/>
      <c r="J36" s="591"/>
      <c r="K36" s="591"/>
    </row>
    <row r="37" spans="1:17" s="364" customFormat="1" ht="19.8" customHeight="1" x14ac:dyDescent="0.3">
      <c r="A37" s="560" t="s">
        <v>166</v>
      </c>
      <c r="B37" s="561" t="s">
        <v>2</v>
      </c>
      <c r="C37" s="561" t="s">
        <v>3</v>
      </c>
      <c r="D37" s="561" t="s">
        <v>4</v>
      </c>
      <c r="E37" s="561" t="s">
        <v>5</v>
      </c>
      <c r="F37" s="561" t="s">
        <v>138</v>
      </c>
      <c r="G37" s="562" t="s">
        <v>139</v>
      </c>
      <c r="H37" s="591"/>
      <c r="I37" s="591"/>
      <c r="J37" s="591"/>
      <c r="K37" s="591"/>
    </row>
    <row r="38" spans="1:17" s="364" customFormat="1" ht="19.8" customHeight="1" x14ac:dyDescent="0.3">
      <c r="A38" s="584" t="s">
        <v>165</v>
      </c>
      <c r="B38" s="585">
        <f>SUM(B39:B43)</f>
        <v>26283289.604999997</v>
      </c>
      <c r="C38" s="585">
        <f>SUM(C39:C43)</f>
        <v>10047639.869000001</v>
      </c>
      <c r="D38" s="585">
        <f t="shared" ref="D38:F38" si="2">SUM(D39:D43)</f>
        <v>14459972.423</v>
      </c>
      <c r="E38" s="585">
        <f t="shared" si="2"/>
        <v>1384449.1160000004</v>
      </c>
      <c r="F38" s="585">
        <f t="shared" si="2"/>
        <v>5529.549</v>
      </c>
      <c r="G38" s="586">
        <f>SUM(G39:G43)</f>
        <v>385698.64800000004</v>
      </c>
      <c r="I38" s="591"/>
      <c r="J38" s="591"/>
    </row>
    <row r="39" spans="1:17" s="364" customFormat="1" ht="19.8" customHeight="1" x14ac:dyDescent="0.3">
      <c r="A39" s="566" t="s">
        <v>87</v>
      </c>
      <c r="B39" s="567">
        <f>C39+D39+E39+F39+G39</f>
        <v>6745343.1679999996</v>
      </c>
      <c r="C39" s="568">
        <v>302797.63900000002</v>
      </c>
      <c r="D39" s="568">
        <v>5078921.8909999998</v>
      </c>
      <c r="E39" s="568">
        <v>1354481.385</v>
      </c>
      <c r="F39" s="568">
        <v>0</v>
      </c>
      <c r="G39" s="569">
        <v>9142.2530000000006</v>
      </c>
      <c r="I39" s="591"/>
      <c r="J39" s="591"/>
    </row>
    <row r="40" spans="1:17" s="364" customFormat="1" ht="19.8" customHeight="1" x14ac:dyDescent="0.3">
      <c r="A40" s="566" t="s">
        <v>89</v>
      </c>
      <c r="B40" s="567">
        <f t="shared" ref="B40:B42" si="3">C40+D40+E40+F40+G40</f>
        <v>5737550.5260000005</v>
      </c>
      <c r="C40" s="568">
        <v>2677014.9940000009</v>
      </c>
      <c r="D40" s="568">
        <v>2951816.2740000007</v>
      </c>
      <c r="E40" s="568">
        <v>1736.1909999999998</v>
      </c>
      <c r="F40" s="568">
        <v>611.43600000000004</v>
      </c>
      <c r="G40" s="569">
        <v>106371.63100000001</v>
      </c>
      <c r="I40" s="591"/>
      <c r="J40" s="591"/>
    </row>
    <row r="41" spans="1:17" s="364" customFormat="1" ht="19.8" customHeight="1" x14ac:dyDescent="0.3">
      <c r="A41" s="566" t="s">
        <v>86</v>
      </c>
      <c r="B41" s="567">
        <f t="shared" si="3"/>
        <v>5391466.5430000005</v>
      </c>
      <c r="C41" s="568">
        <v>2237669.9580000015</v>
      </c>
      <c r="D41" s="568">
        <v>3068527.2229999993</v>
      </c>
      <c r="E41" s="568">
        <v>14741.694999999994</v>
      </c>
      <c r="F41" s="568">
        <v>1537.3500000000001</v>
      </c>
      <c r="G41" s="569">
        <v>68990.316999999981</v>
      </c>
      <c r="H41" s="593"/>
      <c r="I41" s="591"/>
      <c r="J41" s="591"/>
    </row>
    <row r="42" spans="1:17" s="364" customFormat="1" ht="19.8" customHeight="1" x14ac:dyDescent="0.3">
      <c r="A42" s="566" t="s">
        <v>88</v>
      </c>
      <c r="B42" s="567">
        <f t="shared" si="3"/>
        <v>4818703.544999999</v>
      </c>
      <c r="C42" s="568">
        <v>2694966.959999999</v>
      </c>
      <c r="D42" s="568">
        <v>2068327.2160000002</v>
      </c>
      <c r="E42" s="568">
        <v>6957.4579999999933</v>
      </c>
      <c r="F42" s="568">
        <v>2183.2129999999993</v>
      </c>
      <c r="G42" s="569">
        <v>46268.698000000004</v>
      </c>
      <c r="H42" s="593"/>
      <c r="I42" s="591"/>
      <c r="J42" s="591"/>
    </row>
    <row r="43" spans="1:17" s="364" customFormat="1" ht="19.8" customHeight="1" x14ac:dyDescent="0.3">
      <c r="A43" s="570" t="s">
        <v>84</v>
      </c>
      <c r="B43" s="571">
        <f>C43+D43+E43+F43+G43</f>
        <v>3590225.8229999999</v>
      </c>
      <c r="C43" s="572">
        <v>2135190.318</v>
      </c>
      <c r="D43" s="572">
        <v>1292379.8189999999</v>
      </c>
      <c r="E43" s="572">
        <v>6532.386999999997</v>
      </c>
      <c r="F43" s="572">
        <v>1197.5500000000002</v>
      </c>
      <c r="G43" s="573">
        <v>154925.74900000004</v>
      </c>
      <c r="I43" s="591"/>
      <c r="J43" s="591"/>
    </row>
    <row r="44" spans="1:17" s="364" customFormat="1" ht="19.8" customHeight="1" x14ac:dyDescent="0.3">
      <c r="I44" s="591"/>
      <c r="J44" s="591"/>
    </row>
    <row r="45" spans="1:17" s="364" customFormat="1" ht="19.8" customHeight="1" x14ac:dyDescent="0.3">
      <c r="A45" s="590" t="s">
        <v>206</v>
      </c>
      <c r="B45" s="587"/>
      <c r="C45" s="587"/>
      <c r="D45" s="587"/>
      <c r="E45" s="587"/>
      <c r="F45" s="587"/>
      <c r="G45" s="367" t="s">
        <v>217</v>
      </c>
      <c r="I45" s="591"/>
      <c r="J45" s="591"/>
    </row>
    <row r="46" spans="1:17" s="364" customFormat="1" ht="19.8" customHeight="1" x14ac:dyDescent="0.3">
      <c r="A46" s="560" t="s">
        <v>166</v>
      </c>
      <c r="B46" s="561" t="s">
        <v>2</v>
      </c>
      <c r="C46" s="561" t="s">
        <v>3</v>
      </c>
      <c r="D46" s="561" t="s">
        <v>4</v>
      </c>
      <c r="E46" s="561" t="s">
        <v>5</v>
      </c>
      <c r="F46" s="561" t="s">
        <v>138</v>
      </c>
      <c r="G46" s="562" t="s">
        <v>139</v>
      </c>
      <c r="I46" s="591"/>
      <c r="J46" s="591"/>
    </row>
    <row r="47" spans="1:17" s="364" customFormat="1" ht="19.8" customHeight="1" x14ac:dyDescent="0.3">
      <c r="A47" s="584" t="s">
        <v>165</v>
      </c>
      <c r="B47" s="585">
        <f>SUM(B48:B52)</f>
        <v>40104411.849999987</v>
      </c>
      <c r="C47" s="585">
        <f t="shared" ref="C47:G47" si="4">SUM(C48:C52)</f>
        <v>25804229.760999996</v>
      </c>
      <c r="D47" s="585">
        <f t="shared" si="4"/>
        <v>10739384.901999997</v>
      </c>
      <c r="E47" s="585">
        <f t="shared" si="4"/>
        <v>2230625.7290000003</v>
      </c>
      <c r="F47" s="585">
        <f t="shared" si="4"/>
        <v>495579.76000000007</v>
      </c>
      <c r="G47" s="586">
        <f t="shared" si="4"/>
        <v>834591.69800000009</v>
      </c>
      <c r="I47" s="591"/>
      <c r="J47" s="591"/>
    </row>
    <row r="48" spans="1:17" s="364" customFormat="1" ht="19.8" customHeight="1" x14ac:dyDescent="0.3">
      <c r="A48" s="566" t="s">
        <v>92</v>
      </c>
      <c r="B48" s="567">
        <f>C48+D48+E48+F48+G48</f>
        <v>10116647.874999994</v>
      </c>
      <c r="C48" s="331">
        <v>4643958.4599999972</v>
      </c>
      <c r="D48" s="331">
        <v>4397187.5739999972</v>
      </c>
      <c r="E48" s="331">
        <v>361936.5470000002</v>
      </c>
      <c r="F48" s="331">
        <v>455460.07200000004</v>
      </c>
      <c r="G48" s="332">
        <v>258105.22200000004</v>
      </c>
      <c r="I48" s="591"/>
      <c r="J48" s="591"/>
    </row>
    <row r="49" spans="1:16" s="364" customFormat="1" ht="19.8" customHeight="1" x14ac:dyDescent="0.3">
      <c r="A49" s="566" t="s">
        <v>91</v>
      </c>
      <c r="B49" s="567">
        <f t="shared" ref="B49:B51" si="5">C49+D49+E49+F49+G49</f>
        <v>9218798.921000002</v>
      </c>
      <c r="C49" s="331">
        <v>6647793.4059999995</v>
      </c>
      <c r="D49" s="331">
        <v>1361813.6080000005</v>
      </c>
      <c r="E49" s="331">
        <v>1046829.6300000004</v>
      </c>
      <c r="F49" s="331">
        <v>6946.0370000000012</v>
      </c>
      <c r="G49" s="332">
        <v>155416.24000000002</v>
      </c>
      <c r="I49" s="591"/>
      <c r="J49" s="591"/>
    </row>
    <row r="50" spans="1:16" s="364" customFormat="1" ht="19.8" customHeight="1" x14ac:dyDescent="0.3">
      <c r="A50" s="566" t="s">
        <v>88</v>
      </c>
      <c r="B50" s="567">
        <f t="shared" si="5"/>
        <v>7881903.1840000022</v>
      </c>
      <c r="C50" s="331">
        <v>5145376.6450000033</v>
      </c>
      <c r="D50" s="331">
        <v>2244390.1849999982</v>
      </c>
      <c r="E50" s="331">
        <v>394730.60000000015</v>
      </c>
      <c r="F50" s="331">
        <v>3727.9860000000008</v>
      </c>
      <c r="G50" s="332">
        <v>93677.767999999982</v>
      </c>
      <c r="I50" s="591"/>
      <c r="J50" s="591"/>
    </row>
    <row r="51" spans="1:16" s="364" customFormat="1" ht="19.8" customHeight="1" x14ac:dyDescent="0.3">
      <c r="A51" s="566" t="s">
        <v>85</v>
      </c>
      <c r="B51" s="567">
        <f t="shared" si="5"/>
        <v>7229036.7569999946</v>
      </c>
      <c r="C51" s="331">
        <v>5881026.1869999943</v>
      </c>
      <c r="D51" s="331">
        <v>807740.31900000048</v>
      </c>
      <c r="E51" s="331">
        <v>369539.76199999976</v>
      </c>
      <c r="F51" s="331">
        <v>26147.470999999998</v>
      </c>
      <c r="G51" s="332">
        <v>144583.01799999998</v>
      </c>
      <c r="I51" s="591"/>
      <c r="J51" s="591"/>
    </row>
    <row r="52" spans="1:16" s="364" customFormat="1" ht="19.8" customHeight="1" x14ac:dyDescent="0.3">
      <c r="A52" s="574" t="s">
        <v>84</v>
      </c>
      <c r="B52" s="571">
        <f>C52+D52+E52+F52+G52</f>
        <v>5658025.1130000008</v>
      </c>
      <c r="C52" s="575">
        <v>3486075.0630000001</v>
      </c>
      <c r="D52" s="575">
        <v>1928253.2159999998</v>
      </c>
      <c r="E52" s="575">
        <v>57589.190000000024</v>
      </c>
      <c r="F52" s="575">
        <v>3298.1939999999995</v>
      </c>
      <c r="G52" s="576">
        <v>182809.45</v>
      </c>
      <c r="I52" s="591"/>
      <c r="J52" s="591"/>
    </row>
    <row r="53" spans="1:16" s="364" customFormat="1" ht="19.8" customHeight="1" x14ac:dyDescent="0.3">
      <c r="B53" s="587"/>
      <c r="C53" s="587"/>
      <c r="D53" s="587"/>
      <c r="E53" s="587"/>
      <c r="F53" s="587"/>
      <c r="G53" s="587"/>
      <c r="I53" s="591"/>
      <c r="J53" s="591"/>
      <c r="P53" s="587"/>
    </row>
    <row r="54" spans="1:16" x14ac:dyDescent="0.2">
      <c r="I54" s="591"/>
      <c r="J54" s="591"/>
    </row>
  </sheetData>
  <mergeCells count="8">
    <mergeCell ref="A9:A11"/>
    <mergeCell ref="B9:M9"/>
    <mergeCell ref="B10:C10"/>
    <mergeCell ref="D10:E10"/>
    <mergeCell ref="F10:G10"/>
    <mergeCell ref="H10:I10"/>
    <mergeCell ref="J10:K10"/>
    <mergeCell ref="L10:M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59"/>
  <sheetViews>
    <sheetView topLeftCell="A52" workbookViewId="0">
      <selection activeCell="A61" sqref="A61"/>
    </sheetView>
  </sheetViews>
  <sheetFormatPr defaultRowHeight="14.4" x14ac:dyDescent="0.3"/>
  <cols>
    <col min="1" max="1" width="84" customWidth="1"/>
  </cols>
  <sheetData>
    <row r="1" spans="1:2" x14ac:dyDescent="0.3">
      <c r="A1" s="8"/>
    </row>
    <row r="2" spans="1:2" s="4" customFormat="1" x14ac:dyDescent="0.3">
      <c r="A2" s="8"/>
    </row>
    <row r="3" spans="1:2" s="4" customFormat="1" x14ac:dyDescent="0.3">
      <c r="A3" s="8"/>
    </row>
    <row r="4" spans="1:2" s="4" customFormat="1" x14ac:dyDescent="0.3">
      <c r="A4" s="8"/>
    </row>
    <row r="5" spans="1:2" s="4" customFormat="1" x14ac:dyDescent="0.3">
      <c r="A5" s="8"/>
    </row>
    <row r="6" spans="1:2" s="4" customFormat="1" x14ac:dyDescent="0.3">
      <c r="A6" s="8"/>
    </row>
    <row r="7" spans="1:2" x14ac:dyDescent="0.3">
      <c r="A7" s="8"/>
    </row>
    <row r="8" spans="1:2" x14ac:dyDescent="0.3">
      <c r="A8" s="9" t="s">
        <v>124</v>
      </c>
    </row>
    <row r="9" spans="1:2" x14ac:dyDescent="0.3">
      <c r="A9" s="10" t="s">
        <v>125</v>
      </c>
    </row>
    <row r="10" spans="1:2" x14ac:dyDescent="0.3">
      <c r="A10" s="11" t="s">
        <v>153</v>
      </c>
      <c r="B10" s="5"/>
    </row>
    <row r="11" spans="1:2" x14ac:dyDescent="0.3">
      <c r="A11" s="11" t="s">
        <v>153</v>
      </c>
      <c r="B11" s="5"/>
    </row>
    <row r="12" spans="1:2" x14ac:dyDescent="0.3">
      <c r="A12" s="11" t="s">
        <v>153</v>
      </c>
      <c r="B12" s="5"/>
    </row>
    <row r="13" spans="1:2" x14ac:dyDescent="0.3">
      <c r="A13" s="12"/>
    </row>
    <row r="14" spans="1:2" x14ac:dyDescent="0.3">
      <c r="A14" s="10" t="s">
        <v>127</v>
      </c>
    </row>
    <row r="15" spans="1:2" x14ac:dyDescent="0.3">
      <c r="A15" s="11" t="s">
        <v>128</v>
      </c>
    </row>
    <row r="16" spans="1:2" x14ac:dyDescent="0.3">
      <c r="A16" s="11" t="s">
        <v>129</v>
      </c>
    </row>
    <row r="17" spans="1:1" x14ac:dyDescent="0.3">
      <c r="A17" s="11" t="s">
        <v>130</v>
      </c>
    </row>
    <row r="18" spans="1:1" x14ac:dyDescent="0.3">
      <c r="A18" s="13"/>
    </row>
    <row r="19" spans="1:1" x14ac:dyDescent="0.3">
      <c r="A19" s="10" t="s">
        <v>131</v>
      </c>
    </row>
    <row r="20" spans="1:1" x14ac:dyDescent="0.3">
      <c r="A20" s="11" t="s">
        <v>132</v>
      </c>
    </row>
    <row r="21" spans="1:1" x14ac:dyDescent="0.3">
      <c r="A21" s="11" t="s">
        <v>133</v>
      </c>
    </row>
    <row r="22" spans="1:1" x14ac:dyDescent="0.3">
      <c r="A22" s="13"/>
    </row>
    <row r="23" spans="1:1" x14ac:dyDescent="0.3">
      <c r="A23" s="10" t="s">
        <v>134</v>
      </c>
    </row>
    <row r="24" spans="1:1" x14ac:dyDescent="0.3">
      <c r="A24" s="11" t="s">
        <v>147</v>
      </c>
    </row>
    <row r="25" spans="1:1" x14ac:dyDescent="0.3">
      <c r="A25" s="11" t="s">
        <v>182</v>
      </c>
    </row>
    <row r="26" spans="1:1" x14ac:dyDescent="0.3">
      <c r="A26" s="11" t="s">
        <v>181</v>
      </c>
    </row>
    <row r="27" spans="1:1" x14ac:dyDescent="0.3">
      <c r="A27" s="14"/>
    </row>
    <row r="28" spans="1:1" x14ac:dyDescent="0.3">
      <c r="A28" s="15" t="s">
        <v>209</v>
      </c>
    </row>
    <row r="29" spans="1:1" x14ac:dyDescent="0.3">
      <c r="A29" s="12" t="s">
        <v>210</v>
      </c>
    </row>
    <row r="30" spans="1:1" x14ac:dyDescent="0.3">
      <c r="A30" s="11" t="s">
        <v>155</v>
      </c>
    </row>
    <row r="31" spans="1:1" x14ac:dyDescent="0.3">
      <c r="A31" s="11" t="s">
        <v>156</v>
      </c>
    </row>
    <row r="32" spans="1:1" x14ac:dyDescent="0.3">
      <c r="A32" s="12"/>
    </row>
    <row r="33" spans="1:1" x14ac:dyDescent="0.3">
      <c r="A33" s="12" t="s">
        <v>211</v>
      </c>
    </row>
    <row r="34" spans="1:1" x14ac:dyDescent="0.3">
      <c r="A34" s="11" t="s">
        <v>157</v>
      </c>
    </row>
    <row r="35" spans="1:1" x14ac:dyDescent="0.3">
      <c r="A35" s="11" t="s">
        <v>158</v>
      </c>
    </row>
    <row r="36" spans="1:1" x14ac:dyDescent="0.3">
      <c r="A36" s="12"/>
    </row>
    <row r="37" spans="1:1" x14ac:dyDescent="0.3">
      <c r="A37" s="16" t="s">
        <v>161</v>
      </c>
    </row>
    <row r="38" spans="1:1" x14ac:dyDescent="0.3">
      <c r="A38" s="11" t="s">
        <v>162</v>
      </c>
    </row>
    <row r="39" spans="1:1" x14ac:dyDescent="0.3">
      <c r="A39" s="11" t="s">
        <v>172</v>
      </c>
    </row>
    <row r="40" spans="1:1" x14ac:dyDescent="0.3">
      <c r="A40" s="11" t="s">
        <v>173</v>
      </c>
    </row>
    <row r="41" spans="1:1" x14ac:dyDescent="0.3">
      <c r="A41" s="16"/>
    </row>
    <row r="42" spans="1:1" x14ac:dyDescent="0.3">
      <c r="A42" s="16" t="s">
        <v>164</v>
      </c>
    </row>
    <row r="43" spans="1:1" x14ac:dyDescent="0.3">
      <c r="A43" s="11" t="s">
        <v>163</v>
      </c>
    </row>
    <row r="44" spans="1:1" x14ac:dyDescent="0.3">
      <c r="A44" s="11" t="s">
        <v>174</v>
      </c>
    </row>
    <row r="45" spans="1:1" x14ac:dyDescent="0.3">
      <c r="A45" s="11" t="s">
        <v>175</v>
      </c>
    </row>
    <row r="46" spans="1:1" x14ac:dyDescent="0.3">
      <c r="A46" s="16"/>
    </row>
    <row r="47" spans="1:1" x14ac:dyDescent="0.3">
      <c r="A47" s="16" t="s">
        <v>167</v>
      </c>
    </row>
    <row r="48" spans="1:1" x14ac:dyDescent="0.3">
      <c r="A48" s="17" t="s">
        <v>168</v>
      </c>
    </row>
    <row r="49" spans="1:2" s="4" customFormat="1" x14ac:dyDescent="0.3">
      <c r="A49" s="11" t="s">
        <v>169</v>
      </c>
    </row>
    <row r="50" spans="1:2" s="4" customFormat="1" x14ac:dyDescent="0.3">
      <c r="A50" s="11" t="s">
        <v>170</v>
      </c>
    </row>
    <row r="51" spans="1:2" x14ac:dyDescent="0.3">
      <c r="A51" s="16"/>
    </row>
    <row r="52" spans="1:2" x14ac:dyDescent="0.3">
      <c r="A52" s="16" t="s">
        <v>180</v>
      </c>
    </row>
    <row r="53" spans="1:2" x14ac:dyDescent="0.3">
      <c r="A53" s="17" t="s">
        <v>177</v>
      </c>
      <c r="B53" s="6"/>
    </row>
    <row r="54" spans="1:2" x14ac:dyDescent="0.3">
      <c r="A54" s="17" t="s">
        <v>178</v>
      </c>
      <c r="B54" s="6"/>
    </row>
    <row r="55" spans="1:2" x14ac:dyDescent="0.3">
      <c r="A55" s="17" t="s">
        <v>179</v>
      </c>
      <c r="B55" s="6"/>
    </row>
    <row r="56" spans="1:2" x14ac:dyDescent="0.3">
      <c r="A56" s="3"/>
    </row>
    <row r="58" spans="1:2" x14ac:dyDescent="0.3">
      <c r="A58" s="3"/>
    </row>
    <row r="59" spans="1:2" x14ac:dyDescent="0.3">
      <c r="A59" s="9" t="s">
        <v>224</v>
      </c>
    </row>
  </sheetData>
  <hyperlinks>
    <hyperlink ref="A10" location="'1.1.1.'!A1" display="1.1.1.  Passageiros embarcados por companhias nacionais e estrangeiras" xr:uid="{00000000-0004-0000-0000-000000000000}"/>
    <hyperlink ref="A15" location="'1.2.1. a 1.2.3.'!A1" display="1.2.1. Passageiros transportados por tipo de tráfego" xr:uid="{00000000-0004-0000-0000-000001000000}"/>
    <hyperlink ref="A16" location="'1.2.1. a 1.2.3.'!A1" display="1.2.2. Percurso médio por passageiro" xr:uid="{00000000-0004-0000-0000-000002000000}"/>
    <hyperlink ref="A17" location="'1.2.1. a 1.2.3.'!A1" display="1.2.3. Movimento ferroviário internacional de passageiros " xr:uid="{00000000-0004-0000-0000-000003000000}"/>
    <hyperlink ref="A20" location="'1.3.1.'!A1" display="1.3.1. Movimento de passageiros em cruzeiro" xr:uid="{00000000-0004-0000-0000-000004000000}"/>
    <hyperlink ref="A21" location="'1.3.2.'!A1" display="1.3.2. Movimento fluvial internacional de passageiros" xr:uid="{00000000-0004-0000-0000-000005000000}"/>
    <hyperlink ref="A24" location="'1.4.1. a 1.4.3.'!A1" display="1.4.1.  Movimento rodoviário de passageiros - Top 5" xr:uid="{00000000-0004-0000-0000-000006000000}"/>
    <hyperlink ref="A25" location="'1.4.1. a 1.4.3.'!A1" display="1.4.2.  Movimento rodoviário ocasional de passageiros - Top 5" xr:uid="{00000000-0004-0000-0000-000007000000}"/>
    <hyperlink ref="A26" location="'1.4.1. a 1.4.3.'!A1" display="1.4.3.  Movimento rodoviário regular de passageiros - Top 5" xr:uid="{00000000-0004-0000-0000-000008000000}"/>
    <hyperlink ref="A30" location="'2.1.1 e 2.1.2.'!A1" display="2.1.1. Entradas de mercadorias por modos de transporte em toneladas e em euros" xr:uid="{00000000-0004-0000-0000-000009000000}"/>
    <hyperlink ref="A31" location="'2.1.1 e 2.1.2.'!A1" display="2.1.2. Valor médio por tonelada entrada, por modos de transporte " xr:uid="{00000000-0004-0000-0000-00000A000000}"/>
    <hyperlink ref="A34" location="'2.2.1. e 2.2.2.'!A1" display="2.2.1. Saídas de mercadorias por modos de transporte em toneladas e em euros" xr:uid="{00000000-0004-0000-0000-00000B000000}"/>
    <hyperlink ref="A35" location="'2.2.1. e 2.2.2.'!A1" display="2.2.2. Valor médio por tonelada saídas, por modos de transporte " xr:uid="{00000000-0004-0000-0000-00000C000000}"/>
    <hyperlink ref="A38" location="'2.3.1. a 2.3.3.'!A1" display="2.3.1. Entradas de mercadorias por modo de transporte, em toneladas e euros" xr:uid="{00000000-0004-0000-0000-00000D000000}"/>
    <hyperlink ref="A39" location="'2.3.1. a 2.3.3.'!A1" display="2.3.2. Entradas de mercadorias por países em toneladas - Top 5 " xr:uid="{00000000-0004-0000-0000-00000E000000}"/>
    <hyperlink ref="A40" location="'2.3.1. a 2.3.3.'!A1" display="2.3.3. Entradas de mercadorias por países em euros - Top 5 " xr:uid="{00000000-0004-0000-0000-00000F000000}"/>
    <hyperlink ref="A43" location="'2.4.1. a 2.4.3.'!A1" display="2.4.1. Saídas de mercadorias por modo de transporte, em toneladas e euros" xr:uid="{00000000-0004-0000-0000-000010000000}"/>
    <hyperlink ref="A44" location="'2.4.1. a 2.4.3.'!A1" display="2.4.2. Saídas de mercadorias por países em toneladas - Top 5" xr:uid="{00000000-0004-0000-0000-000011000000}"/>
    <hyperlink ref="A45" location="'2.4.1. a 2.4.3.'!A1" display="2.4.3. Saídas de mercadorias por países em euros - Top 5 " xr:uid="{00000000-0004-0000-0000-000012000000}"/>
    <hyperlink ref="A48" location="'2.5.1 a 2.5.3.'!A1" display="2.5.1. Entradas por grupos de mercadorias, em toneladas e euros " xr:uid="{00000000-0004-0000-0000-000013000000}"/>
    <hyperlink ref="A49" location="'2.5.1 a 2.5.3.'!A1" display="2.5.2. Entradas por grupos de mercadorias, em toneladas - Top 5 " xr:uid="{00000000-0004-0000-0000-000014000000}"/>
    <hyperlink ref="A50" location="'2.5.1 a 2.5.3.'!A1" display="2.5.3. Entradas por grupos de mercadorias, em euros - Top 5 " xr:uid="{00000000-0004-0000-0000-000015000000}"/>
    <hyperlink ref="A55" location="'2.6.1. a 2.6.3.'!A1" display="2.6.3. Saídas por grupos de mercadorias, em euros - Top 5 " xr:uid="{00000000-0004-0000-0000-000016000000}"/>
    <hyperlink ref="A54" location="'2.6.1. a 2.6.3.'!A1" display="2.6.2. Saídas por grupos de mercadorias, em toneladas - Top 5 " xr:uid="{00000000-0004-0000-0000-000017000000}"/>
    <hyperlink ref="A53" location="'2.6.1. a 2.6.3.'!A1" display="2.6.1. Saídas por grupos de mercadorias, em toneladas e euros" xr:uid="{00000000-0004-0000-0000-000018000000}"/>
    <hyperlink ref="A11:A12" location="'1.1.1.'!A1" display="1.1.1.  Passageiros embarcados por companhias nacionais e estrangeiras" xr:uid="{00000000-0004-0000-0000-000019000000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550"/>
  <sheetViews>
    <sheetView zoomScaleNormal="100" workbookViewId="0">
      <selection activeCell="A86" sqref="A86:XFD86"/>
    </sheetView>
  </sheetViews>
  <sheetFormatPr defaultRowHeight="14.4" x14ac:dyDescent="0.3"/>
  <cols>
    <col min="1" max="5" width="15.77734375" customWidth="1"/>
    <col min="6" max="6" width="9.109375" customWidth="1"/>
    <col min="7" max="7" width="22.109375" customWidth="1"/>
    <col min="8" max="8" width="13.6640625" customWidth="1"/>
    <col min="9" max="12" width="13.5546875" customWidth="1"/>
    <col min="13" max="13" width="3.21875" customWidth="1"/>
    <col min="14" max="14" width="21.6640625" customWidth="1"/>
    <col min="15" max="19" width="13.5546875" customWidth="1"/>
  </cols>
  <sheetData>
    <row r="1" spans="1:22" s="4" customFormat="1" x14ac:dyDescent="0.3"/>
    <row r="2" spans="1:22" s="4" customFormat="1" x14ac:dyDescent="0.3"/>
    <row r="3" spans="1:22" s="4" customFormat="1" x14ac:dyDescent="0.3"/>
    <row r="4" spans="1:22" s="4" customFormat="1" x14ac:dyDescent="0.3"/>
    <row r="5" spans="1:22" s="4" customFormat="1" x14ac:dyDescent="0.3"/>
    <row r="6" spans="1:22" x14ac:dyDescent="0.3">
      <c r="A6" s="18" t="s">
        <v>153</v>
      </c>
      <c r="B6" s="19"/>
      <c r="C6" s="19"/>
      <c r="D6" s="19"/>
      <c r="E6" s="19"/>
      <c r="F6" s="19"/>
      <c r="G6" s="19"/>
      <c r="H6" s="20"/>
      <c r="I6" s="20"/>
      <c r="J6" s="20"/>
      <c r="K6" s="20"/>
      <c r="L6" s="20"/>
      <c r="M6" s="21"/>
      <c r="N6" s="21"/>
      <c r="O6" s="21"/>
      <c r="P6" s="21"/>
      <c r="Q6" s="21"/>
      <c r="R6" s="21"/>
      <c r="S6" s="21"/>
      <c r="T6" s="7"/>
      <c r="U6" s="7"/>
      <c r="V6" s="7"/>
    </row>
    <row r="7" spans="1:22" x14ac:dyDescent="0.3">
      <c r="A7" s="640" t="s">
        <v>21</v>
      </c>
      <c r="B7" s="641"/>
      <c r="C7" s="641"/>
      <c r="D7" s="642"/>
      <c r="E7" s="643"/>
      <c r="F7" s="21"/>
      <c r="G7" s="21"/>
      <c r="H7" s="22"/>
      <c r="I7" s="23"/>
      <c r="J7" s="23"/>
      <c r="K7" s="23"/>
      <c r="L7" s="23"/>
      <c r="M7" s="21"/>
      <c r="N7" s="21"/>
      <c r="O7" s="21"/>
      <c r="P7" s="21"/>
      <c r="Q7" s="21"/>
      <c r="R7" s="21"/>
      <c r="S7" s="21"/>
      <c r="T7" s="7"/>
      <c r="U7" s="7"/>
      <c r="V7" s="7"/>
    </row>
    <row r="8" spans="1:22" ht="14.4" customHeight="1" x14ac:dyDescent="0.3">
      <c r="A8" s="24" t="s">
        <v>0</v>
      </c>
      <c r="B8" s="25" t="s">
        <v>2</v>
      </c>
      <c r="C8" s="25" t="s">
        <v>19</v>
      </c>
      <c r="D8" s="25" t="s">
        <v>20</v>
      </c>
      <c r="E8" s="26" t="s">
        <v>18</v>
      </c>
      <c r="F8" s="21"/>
      <c r="G8" s="21"/>
      <c r="H8" s="27"/>
      <c r="I8" s="28"/>
      <c r="J8" s="28"/>
      <c r="K8" s="28"/>
      <c r="L8" s="28"/>
      <c r="M8" s="21"/>
      <c r="N8" s="21"/>
      <c r="O8" s="21"/>
      <c r="P8" s="21"/>
      <c r="Q8" s="21"/>
      <c r="R8" s="21"/>
      <c r="S8" s="21"/>
      <c r="T8" s="7"/>
      <c r="U8" s="7"/>
      <c r="V8" s="7"/>
    </row>
    <row r="9" spans="1:22" ht="14.4" customHeight="1" x14ac:dyDescent="0.3">
      <c r="A9" s="594">
        <v>2000</v>
      </c>
      <c r="B9" s="86">
        <f t="shared" ref="B9:B28" si="0">SUM(C9:E9)</f>
        <v>5150653</v>
      </c>
      <c r="C9" s="86">
        <v>3789373</v>
      </c>
      <c r="D9" s="86">
        <v>668413</v>
      </c>
      <c r="E9" s="87">
        <v>692867</v>
      </c>
      <c r="F9" s="21"/>
      <c r="G9" s="21"/>
      <c r="H9" s="20"/>
      <c r="I9" s="20"/>
      <c r="J9" s="20"/>
      <c r="K9" s="20"/>
      <c r="L9" s="20"/>
      <c r="M9" s="21"/>
      <c r="N9" s="21"/>
      <c r="O9" s="21"/>
      <c r="P9" s="21"/>
      <c r="Q9" s="21"/>
      <c r="R9" s="21"/>
      <c r="S9" s="21"/>
      <c r="T9" s="7"/>
      <c r="U9" s="7"/>
      <c r="V9" s="7"/>
    </row>
    <row r="10" spans="1:22" ht="14.4" customHeight="1" x14ac:dyDescent="0.3">
      <c r="A10" s="595">
        <v>2001</v>
      </c>
      <c r="B10" s="596">
        <f t="shared" si="0"/>
        <v>4752271.8695630003</v>
      </c>
      <c r="C10" s="596">
        <v>3305638</v>
      </c>
      <c r="D10" s="596">
        <v>740091</v>
      </c>
      <c r="E10" s="606">
        <v>706542.86956299993</v>
      </c>
      <c r="F10" s="21"/>
      <c r="G10" s="32"/>
      <c r="H10" s="22"/>
      <c r="I10" s="23"/>
      <c r="J10" s="23"/>
      <c r="K10" s="23"/>
      <c r="L10" s="23"/>
      <c r="M10" s="21"/>
      <c r="N10" s="21"/>
      <c r="O10" s="21"/>
      <c r="P10" s="21"/>
      <c r="Q10" s="21"/>
      <c r="R10" s="21"/>
      <c r="S10" s="21"/>
      <c r="T10" s="7"/>
      <c r="U10" s="7"/>
      <c r="V10" s="7"/>
    </row>
    <row r="11" spans="1:22" ht="14.4" customHeight="1" x14ac:dyDescent="0.3">
      <c r="A11" s="597">
        <v>2002</v>
      </c>
      <c r="B11" s="596">
        <f t="shared" si="0"/>
        <v>5338966</v>
      </c>
      <c r="C11" s="596">
        <v>4092246</v>
      </c>
      <c r="D11" s="596">
        <v>761280</v>
      </c>
      <c r="E11" s="606">
        <v>485440</v>
      </c>
      <c r="F11" s="21"/>
      <c r="G11" s="21"/>
      <c r="H11" s="21"/>
      <c r="I11" s="20"/>
      <c r="J11" s="20"/>
      <c r="K11" s="20"/>
      <c r="L11" s="20"/>
      <c r="M11" s="21"/>
      <c r="N11" s="21"/>
      <c r="O11" s="21"/>
      <c r="P11" s="21"/>
      <c r="Q11" s="21"/>
      <c r="R11" s="21"/>
      <c r="S11" s="21"/>
      <c r="T11" s="7"/>
      <c r="U11" s="7"/>
      <c r="V11" s="7"/>
    </row>
    <row r="12" spans="1:22" s="1" customFormat="1" ht="14.4" customHeight="1" x14ac:dyDescent="0.3">
      <c r="A12" s="597">
        <v>2003</v>
      </c>
      <c r="B12" s="596">
        <f t="shared" si="0"/>
        <v>5735302</v>
      </c>
      <c r="C12" s="596">
        <v>4261754</v>
      </c>
      <c r="D12" s="596">
        <v>740172</v>
      </c>
      <c r="E12" s="606">
        <v>733376</v>
      </c>
      <c r="F12" s="27"/>
      <c r="G12" s="27"/>
      <c r="H12" s="27"/>
      <c r="I12" s="28"/>
      <c r="J12" s="28"/>
      <c r="K12" s="28"/>
      <c r="L12" s="28"/>
      <c r="M12" s="27"/>
      <c r="N12" s="21"/>
      <c r="O12" s="21"/>
      <c r="P12" s="21"/>
      <c r="Q12" s="21"/>
      <c r="R12" s="27"/>
      <c r="S12" s="27"/>
      <c r="T12" s="34"/>
      <c r="U12" s="34"/>
      <c r="V12" s="34"/>
    </row>
    <row r="13" spans="1:22" ht="14.4" customHeight="1" x14ac:dyDescent="0.3">
      <c r="A13" s="597">
        <v>2004</v>
      </c>
      <c r="B13" s="596">
        <f t="shared" si="0"/>
        <v>5930476</v>
      </c>
      <c r="C13" s="596">
        <v>4608450</v>
      </c>
      <c r="D13" s="596">
        <v>744176</v>
      </c>
      <c r="E13" s="606">
        <v>577850</v>
      </c>
      <c r="F13" s="21"/>
      <c r="G13" s="21"/>
      <c r="H13" s="21"/>
      <c r="I13" s="35"/>
      <c r="J13" s="35"/>
      <c r="K13" s="35"/>
      <c r="L13" s="35"/>
      <c r="M13" s="21"/>
      <c r="N13" s="21"/>
      <c r="O13" s="21"/>
      <c r="P13" s="21"/>
      <c r="Q13" s="21"/>
      <c r="R13" s="21"/>
      <c r="S13" s="21"/>
      <c r="T13" s="7"/>
      <c r="U13" s="7"/>
      <c r="V13" s="7"/>
    </row>
    <row r="14" spans="1:22" ht="14.4" customHeight="1" x14ac:dyDescent="0.3">
      <c r="A14" s="595">
        <v>2005</v>
      </c>
      <c r="B14" s="596">
        <f t="shared" si="0"/>
        <v>6220961</v>
      </c>
      <c r="C14" s="596">
        <v>4687132</v>
      </c>
      <c r="D14" s="596">
        <v>754277</v>
      </c>
      <c r="E14" s="606">
        <v>779552</v>
      </c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7"/>
      <c r="U14" s="7"/>
      <c r="V14" s="7"/>
    </row>
    <row r="15" spans="1:22" ht="14.4" customHeight="1" x14ac:dyDescent="0.3">
      <c r="A15" s="595">
        <v>2006</v>
      </c>
      <c r="B15" s="596">
        <f t="shared" si="0"/>
        <v>6390985</v>
      </c>
      <c r="C15" s="596">
        <v>4847506</v>
      </c>
      <c r="D15" s="596">
        <v>743744</v>
      </c>
      <c r="E15" s="606">
        <v>799735</v>
      </c>
      <c r="F15" s="21"/>
      <c r="G15" s="21"/>
      <c r="H15" s="21"/>
      <c r="I15" s="35"/>
      <c r="J15" s="35"/>
      <c r="K15" s="35"/>
      <c r="L15" s="35"/>
      <c r="M15" s="21"/>
      <c r="N15" s="21"/>
      <c r="O15" s="21"/>
      <c r="P15" s="21"/>
      <c r="Q15" s="21"/>
      <c r="R15" s="21"/>
      <c r="S15" s="21"/>
      <c r="T15" s="7"/>
      <c r="U15" s="7"/>
      <c r="V15" s="7"/>
    </row>
    <row r="16" spans="1:22" ht="14.4" customHeight="1" x14ac:dyDescent="0.3">
      <c r="A16" s="595">
        <v>2007</v>
      </c>
      <c r="B16" s="596">
        <f t="shared" si="0"/>
        <v>6540551</v>
      </c>
      <c r="C16" s="596">
        <v>4966125</v>
      </c>
      <c r="D16" s="596">
        <v>693475</v>
      </c>
      <c r="E16" s="606">
        <v>880951</v>
      </c>
      <c r="F16" s="21"/>
      <c r="G16" s="36"/>
      <c r="H16" s="21"/>
      <c r="I16" s="35"/>
      <c r="J16" s="35"/>
      <c r="K16" s="35"/>
      <c r="L16" s="35"/>
      <c r="M16" s="21"/>
      <c r="N16" s="21"/>
      <c r="O16" s="21"/>
      <c r="P16" s="21"/>
      <c r="Q16" s="21"/>
      <c r="R16" s="21"/>
      <c r="S16" s="21"/>
      <c r="T16" s="7"/>
      <c r="U16" s="7"/>
      <c r="V16" s="7"/>
    </row>
    <row r="17" spans="1:22" ht="14.4" customHeight="1" x14ac:dyDescent="0.3">
      <c r="A17" s="595">
        <v>2008</v>
      </c>
      <c r="B17" s="596">
        <f t="shared" si="0"/>
        <v>6688471</v>
      </c>
      <c r="C17" s="596">
        <v>5181282</v>
      </c>
      <c r="D17" s="596">
        <v>661467</v>
      </c>
      <c r="E17" s="606">
        <v>845722</v>
      </c>
      <c r="F17" s="21"/>
      <c r="G17" s="36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7"/>
      <c r="U17" s="7"/>
      <c r="V17" s="7"/>
    </row>
    <row r="18" spans="1:22" ht="14.4" customHeight="1" x14ac:dyDescent="0.3">
      <c r="A18" s="595">
        <v>2009</v>
      </c>
      <c r="B18" s="596">
        <f t="shared" si="0"/>
        <v>6550054</v>
      </c>
      <c r="C18" s="596">
        <v>5074444</v>
      </c>
      <c r="D18" s="596">
        <v>640968</v>
      </c>
      <c r="E18" s="606">
        <v>834642</v>
      </c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7"/>
      <c r="U18" s="7"/>
      <c r="V18" s="7"/>
    </row>
    <row r="19" spans="1:22" ht="14.4" customHeight="1" x14ac:dyDescent="0.3">
      <c r="A19" s="595">
        <v>2010</v>
      </c>
      <c r="B19" s="596">
        <f t="shared" si="0"/>
        <v>6802843</v>
      </c>
      <c r="C19" s="596">
        <v>5396525</v>
      </c>
      <c r="D19" s="596">
        <v>591925</v>
      </c>
      <c r="E19" s="606">
        <v>814393</v>
      </c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7"/>
      <c r="U19" s="7"/>
      <c r="V19" s="7"/>
    </row>
    <row r="20" spans="1:22" ht="14.4" customHeight="1" x14ac:dyDescent="0.3">
      <c r="A20" s="595">
        <v>2011</v>
      </c>
      <c r="B20" s="596">
        <f t="shared" si="0"/>
        <v>7010387</v>
      </c>
      <c r="C20" s="596">
        <v>5639662</v>
      </c>
      <c r="D20" s="596">
        <v>562007</v>
      </c>
      <c r="E20" s="606">
        <v>808718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7"/>
      <c r="U20" s="7"/>
      <c r="V20" s="7"/>
    </row>
    <row r="21" spans="1:22" ht="14.4" customHeight="1" x14ac:dyDescent="0.3">
      <c r="A21" s="598">
        <v>2012</v>
      </c>
      <c r="B21" s="596">
        <f t="shared" si="0"/>
        <v>7055485</v>
      </c>
      <c r="C21" s="596">
        <v>5780917</v>
      </c>
      <c r="D21" s="596">
        <v>490941</v>
      </c>
      <c r="E21" s="606">
        <v>783627</v>
      </c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7"/>
      <c r="U21" s="7"/>
      <c r="V21" s="7"/>
    </row>
    <row r="22" spans="1:22" ht="14.4" customHeight="1" x14ac:dyDescent="0.3">
      <c r="A22" s="598">
        <v>2013</v>
      </c>
      <c r="B22" s="596">
        <f t="shared" si="0"/>
        <v>7312430</v>
      </c>
      <c r="C22" s="596">
        <v>6023252</v>
      </c>
      <c r="D22" s="596">
        <v>503860</v>
      </c>
      <c r="E22" s="606">
        <v>785318</v>
      </c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7"/>
      <c r="U22" s="7"/>
      <c r="V22" s="7"/>
    </row>
    <row r="23" spans="1:22" ht="14.4" customHeight="1" x14ac:dyDescent="0.3">
      <c r="A23" s="598">
        <v>2014</v>
      </c>
      <c r="B23" s="596">
        <f t="shared" si="0"/>
        <v>7750074</v>
      </c>
      <c r="C23" s="596">
        <v>6418305</v>
      </c>
      <c r="D23" s="596">
        <v>496726</v>
      </c>
      <c r="E23" s="606">
        <v>835043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7"/>
      <c r="U23" s="7"/>
      <c r="V23" s="7"/>
    </row>
    <row r="24" spans="1:22" ht="14.4" customHeight="1" x14ac:dyDescent="0.3">
      <c r="A24" s="598">
        <v>2015</v>
      </c>
      <c r="B24" s="596">
        <f t="shared" si="0"/>
        <v>7736901</v>
      </c>
      <c r="C24" s="596">
        <v>6423051</v>
      </c>
      <c r="D24" s="596">
        <v>441230</v>
      </c>
      <c r="E24" s="606">
        <v>872620</v>
      </c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7"/>
      <c r="U24" s="7"/>
      <c r="V24" s="7"/>
    </row>
    <row r="25" spans="1:22" ht="14.4" customHeight="1" x14ac:dyDescent="0.3">
      <c r="A25" s="598">
        <v>2016</v>
      </c>
      <c r="B25" s="596">
        <f t="shared" si="0"/>
        <v>8289529</v>
      </c>
      <c r="C25" s="596">
        <v>6831157</v>
      </c>
      <c r="D25" s="596">
        <v>457625</v>
      </c>
      <c r="E25" s="606">
        <v>1000747</v>
      </c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7"/>
      <c r="U25" s="7"/>
      <c r="V25" s="7"/>
    </row>
    <row r="26" spans="1:22" s="4" customFormat="1" ht="14.4" customHeight="1" x14ac:dyDescent="0.3">
      <c r="A26" s="598">
        <v>2017</v>
      </c>
      <c r="B26" s="596">
        <f t="shared" si="0"/>
        <v>9838009</v>
      </c>
      <c r="C26" s="596">
        <v>8157750</v>
      </c>
      <c r="D26" s="596">
        <v>485984</v>
      </c>
      <c r="E26" s="606">
        <v>1194275</v>
      </c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7"/>
      <c r="U26" s="7"/>
      <c r="V26" s="7"/>
    </row>
    <row r="27" spans="1:22" ht="14.4" customHeight="1" x14ac:dyDescent="0.3">
      <c r="A27" s="599">
        <v>2018</v>
      </c>
      <c r="B27" s="600">
        <f t="shared" si="0"/>
        <v>10663825</v>
      </c>
      <c r="C27" s="600">
        <v>8903933</v>
      </c>
      <c r="D27" s="600">
        <v>495641</v>
      </c>
      <c r="E27" s="624">
        <v>1264251</v>
      </c>
      <c r="F27" s="21"/>
      <c r="G27" s="36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7"/>
      <c r="U27" s="7"/>
      <c r="V27" s="7"/>
    </row>
    <row r="28" spans="1:22" s="4" customFormat="1" ht="14.4" customHeight="1" x14ac:dyDescent="0.3">
      <c r="A28" s="40">
        <v>2019</v>
      </c>
      <c r="B28" s="600">
        <f t="shared" si="0"/>
        <v>11440527</v>
      </c>
      <c r="C28" s="41">
        <v>9600206</v>
      </c>
      <c r="D28" s="41">
        <v>494109</v>
      </c>
      <c r="E28" s="625">
        <v>1346212</v>
      </c>
      <c r="F28" s="21"/>
      <c r="G28" s="36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7"/>
      <c r="U28" s="7"/>
      <c r="V28" s="7"/>
    </row>
    <row r="29" spans="1:22" ht="14.4" customHeight="1" x14ac:dyDescent="0.3">
      <c r="A29" s="42" t="s">
        <v>191</v>
      </c>
      <c r="B29" s="36">
        <f>SUM(B9:B28)</f>
        <v>143198700.86956298</v>
      </c>
      <c r="C29" s="36">
        <f t="shared" ref="C29:E29" si="1">SUM(C9:C28)</f>
        <v>113988708</v>
      </c>
      <c r="D29" s="36">
        <f t="shared" si="1"/>
        <v>12168111</v>
      </c>
      <c r="E29" s="36">
        <f t="shared" si="1"/>
        <v>17041881.869562998</v>
      </c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7"/>
      <c r="U29" s="7"/>
      <c r="V29" s="7"/>
    </row>
    <row r="30" spans="1:22" ht="14.4" customHeight="1" x14ac:dyDescent="0.3">
      <c r="A30" s="21"/>
      <c r="B30" s="36"/>
      <c r="C30" s="36"/>
      <c r="D30" s="36"/>
      <c r="E30" s="36"/>
      <c r="F30" s="21"/>
      <c r="G30" s="36"/>
      <c r="H30" s="36"/>
      <c r="I30" s="36"/>
      <c r="J30" s="36"/>
      <c r="K30" s="36"/>
      <c r="L30" s="36"/>
      <c r="M30" s="21"/>
      <c r="N30" s="21"/>
      <c r="O30" s="21"/>
      <c r="P30" s="21"/>
      <c r="Q30" s="21"/>
      <c r="R30" s="21"/>
      <c r="S30" s="21"/>
      <c r="T30" s="7"/>
      <c r="U30" s="7"/>
      <c r="V30" s="7"/>
    </row>
    <row r="31" spans="1:22" ht="14.4" customHeight="1" x14ac:dyDescent="0.3">
      <c r="A31" s="646" t="s">
        <v>22</v>
      </c>
      <c r="B31" s="647"/>
      <c r="C31" s="647"/>
      <c r="D31" s="647"/>
      <c r="E31" s="648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7"/>
      <c r="U31" s="7"/>
      <c r="V31" s="7"/>
    </row>
    <row r="32" spans="1:22" ht="14.4" customHeight="1" x14ac:dyDescent="0.3">
      <c r="A32" s="24" t="s">
        <v>0</v>
      </c>
      <c r="B32" s="25" t="s">
        <v>2</v>
      </c>
      <c r="C32" s="25" t="s">
        <v>19</v>
      </c>
      <c r="D32" s="25" t="s">
        <v>20</v>
      </c>
      <c r="E32" s="26" t="s">
        <v>18</v>
      </c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7"/>
      <c r="U32" s="7"/>
      <c r="V32" s="7"/>
    </row>
    <row r="33" spans="1:22" ht="14.4" customHeight="1" x14ac:dyDescent="0.3">
      <c r="A33" s="594">
        <v>2000</v>
      </c>
      <c r="B33" s="86">
        <f t="shared" ref="B33:B52" si="2">SUM(C33:E33)</f>
        <v>4867721</v>
      </c>
      <c r="C33" s="86">
        <v>4439530</v>
      </c>
      <c r="D33" s="86">
        <v>409363</v>
      </c>
      <c r="E33" s="87">
        <v>18828</v>
      </c>
      <c r="F33" s="21"/>
      <c r="G33" s="43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7"/>
      <c r="U33" s="7"/>
      <c r="V33" s="7"/>
    </row>
    <row r="34" spans="1:22" ht="14.4" customHeight="1" x14ac:dyDescent="0.3">
      <c r="A34" s="595">
        <v>2001</v>
      </c>
      <c r="B34" s="596">
        <f t="shared" si="2"/>
        <v>5401152.2971999999</v>
      </c>
      <c r="C34" s="596">
        <v>4902127</v>
      </c>
      <c r="D34" s="596">
        <v>446558</v>
      </c>
      <c r="E34" s="606">
        <v>52467.297200000001</v>
      </c>
      <c r="F34" s="21"/>
      <c r="G34" s="21"/>
      <c r="H34" s="44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7"/>
      <c r="U34" s="7"/>
      <c r="V34" s="7"/>
    </row>
    <row r="35" spans="1:22" ht="14.4" customHeight="1" x14ac:dyDescent="0.3">
      <c r="A35" s="597">
        <v>2002</v>
      </c>
      <c r="B35" s="596">
        <f t="shared" si="2"/>
        <v>4581960</v>
      </c>
      <c r="C35" s="596">
        <v>4111019</v>
      </c>
      <c r="D35" s="596">
        <v>441559</v>
      </c>
      <c r="E35" s="606">
        <v>29382</v>
      </c>
      <c r="F35" s="21"/>
      <c r="G35" s="36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7"/>
      <c r="U35" s="7"/>
      <c r="V35" s="7"/>
    </row>
    <row r="36" spans="1:22" s="1" customFormat="1" ht="14.4" customHeight="1" x14ac:dyDescent="0.3">
      <c r="A36" s="597">
        <v>2003</v>
      </c>
      <c r="B36" s="596">
        <f t="shared" si="2"/>
        <v>4646585</v>
      </c>
      <c r="C36" s="596">
        <v>4141458</v>
      </c>
      <c r="D36" s="596">
        <v>468046</v>
      </c>
      <c r="E36" s="606">
        <v>37081</v>
      </c>
      <c r="F36" s="27"/>
      <c r="G36" s="36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34"/>
      <c r="U36" s="34"/>
      <c r="V36" s="34"/>
    </row>
    <row r="37" spans="1:22" ht="14.4" customHeight="1" x14ac:dyDescent="0.3">
      <c r="A37" s="597">
        <v>2004</v>
      </c>
      <c r="B37" s="596">
        <f t="shared" si="2"/>
        <v>4907915</v>
      </c>
      <c r="C37" s="596">
        <v>4401529</v>
      </c>
      <c r="D37" s="596">
        <v>469048</v>
      </c>
      <c r="E37" s="606">
        <v>37338</v>
      </c>
      <c r="F37" s="21"/>
      <c r="G37" s="36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7"/>
      <c r="U37" s="7"/>
      <c r="V37" s="7"/>
    </row>
    <row r="38" spans="1:22" ht="14.4" customHeight="1" x14ac:dyDescent="0.3">
      <c r="A38" s="595">
        <v>2005</v>
      </c>
      <c r="B38" s="596">
        <f t="shared" si="2"/>
        <v>5252564</v>
      </c>
      <c r="C38" s="596">
        <v>4715810</v>
      </c>
      <c r="D38" s="596">
        <v>475427</v>
      </c>
      <c r="E38" s="606">
        <v>61327</v>
      </c>
      <c r="F38" s="21"/>
      <c r="G38" s="36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7"/>
      <c r="U38" s="7"/>
      <c r="V38" s="7"/>
    </row>
    <row r="39" spans="1:22" ht="14.4" customHeight="1" x14ac:dyDescent="0.3">
      <c r="A39" s="595">
        <v>2006</v>
      </c>
      <c r="B39" s="596">
        <f t="shared" si="2"/>
        <v>6002422</v>
      </c>
      <c r="C39" s="596">
        <v>5436636</v>
      </c>
      <c r="D39" s="596">
        <v>508165</v>
      </c>
      <c r="E39" s="606">
        <v>57621</v>
      </c>
      <c r="F39" s="21"/>
      <c r="G39" s="36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7"/>
      <c r="U39" s="7"/>
      <c r="V39" s="7"/>
    </row>
    <row r="40" spans="1:22" ht="14.4" customHeight="1" x14ac:dyDescent="0.3">
      <c r="A40" s="595">
        <v>2007</v>
      </c>
      <c r="B40" s="596">
        <f t="shared" si="2"/>
        <v>6992064</v>
      </c>
      <c r="C40" s="596">
        <v>6361501</v>
      </c>
      <c r="D40" s="596">
        <v>581368</v>
      </c>
      <c r="E40" s="606">
        <v>49195</v>
      </c>
      <c r="F40" s="21"/>
      <c r="G40" s="36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7"/>
      <c r="U40" s="7"/>
      <c r="V40" s="7"/>
    </row>
    <row r="41" spans="1:22" ht="14.4" customHeight="1" x14ac:dyDescent="0.3">
      <c r="A41" s="595">
        <v>2008</v>
      </c>
      <c r="B41" s="596">
        <f t="shared" si="2"/>
        <v>7236284</v>
      </c>
      <c r="C41" s="596">
        <v>6565164</v>
      </c>
      <c r="D41" s="596">
        <v>625267</v>
      </c>
      <c r="E41" s="606">
        <v>45853</v>
      </c>
      <c r="F41" s="21"/>
      <c r="G41" s="36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7"/>
      <c r="U41" s="7"/>
      <c r="V41" s="7"/>
    </row>
    <row r="42" spans="1:22" ht="14.4" customHeight="1" x14ac:dyDescent="0.3">
      <c r="A42" s="595">
        <v>2009</v>
      </c>
      <c r="B42" s="596">
        <f t="shared" si="2"/>
        <v>6960828</v>
      </c>
      <c r="C42" s="596">
        <v>6335154</v>
      </c>
      <c r="D42" s="596">
        <v>585892</v>
      </c>
      <c r="E42" s="606">
        <v>39782</v>
      </c>
      <c r="F42" s="21"/>
      <c r="G42" s="36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7"/>
      <c r="U42" s="7"/>
      <c r="V42" s="7"/>
    </row>
    <row r="43" spans="1:22" ht="14.4" customHeight="1" x14ac:dyDescent="0.3">
      <c r="A43" s="595">
        <v>2010</v>
      </c>
      <c r="B43" s="596">
        <f t="shared" si="2"/>
        <v>7497422</v>
      </c>
      <c r="C43" s="596">
        <v>6892533</v>
      </c>
      <c r="D43" s="596">
        <v>572193</v>
      </c>
      <c r="E43" s="606">
        <v>32696</v>
      </c>
      <c r="F43" s="21"/>
      <c r="G43" s="36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7"/>
      <c r="U43" s="7"/>
      <c r="V43" s="7"/>
    </row>
    <row r="44" spans="1:22" ht="14.4" customHeight="1" x14ac:dyDescent="0.3">
      <c r="A44" s="595">
        <v>2011</v>
      </c>
      <c r="B44" s="596">
        <f t="shared" si="2"/>
        <v>8229701</v>
      </c>
      <c r="C44" s="596">
        <v>7549730</v>
      </c>
      <c r="D44" s="596">
        <v>641377</v>
      </c>
      <c r="E44" s="606">
        <v>38594</v>
      </c>
      <c r="F44" s="21"/>
      <c r="G44" s="36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7"/>
      <c r="U44" s="7"/>
      <c r="V44" s="7"/>
    </row>
    <row r="45" spans="1:22" ht="14.4" customHeight="1" x14ac:dyDescent="0.3">
      <c r="A45" s="598">
        <v>2012</v>
      </c>
      <c r="B45" s="596">
        <f t="shared" si="2"/>
        <v>8395788</v>
      </c>
      <c r="C45" s="596">
        <v>7719193</v>
      </c>
      <c r="D45" s="596">
        <v>649729</v>
      </c>
      <c r="E45" s="606">
        <v>26866</v>
      </c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7"/>
      <c r="U45" s="7"/>
      <c r="V45" s="7"/>
    </row>
    <row r="46" spans="1:22" ht="14.4" customHeight="1" x14ac:dyDescent="0.3">
      <c r="A46" s="598">
        <v>2013</v>
      </c>
      <c r="B46" s="596">
        <f t="shared" si="2"/>
        <v>8888509</v>
      </c>
      <c r="C46" s="596">
        <v>8131748</v>
      </c>
      <c r="D46" s="596">
        <v>721706</v>
      </c>
      <c r="E46" s="606">
        <v>35055</v>
      </c>
      <c r="F46" s="21"/>
      <c r="G46" s="21"/>
      <c r="H46" s="45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7"/>
      <c r="U46" s="7"/>
      <c r="V46" s="7"/>
    </row>
    <row r="47" spans="1:22" ht="14.4" customHeight="1" x14ac:dyDescent="0.3">
      <c r="A47" s="598">
        <v>2014</v>
      </c>
      <c r="B47" s="596">
        <f t="shared" si="2"/>
        <v>9941232</v>
      </c>
      <c r="C47" s="596">
        <v>9136518</v>
      </c>
      <c r="D47" s="596">
        <v>776097</v>
      </c>
      <c r="E47" s="606">
        <v>28617</v>
      </c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7"/>
      <c r="U47" s="7"/>
      <c r="V47" s="7"/>
    </row>
    <row r="48" spans="1:22" ht="14.4" customHeight="1" x14ac:dyDescent="0.3">
      <c r="A48" s="598">
        <v>2015</v>
      </c>
      <c r="B48" s="596">
        <f t="shared" si="2"/>
        <v>11885942</v>
      </c>
      <c r="C48" s="596">
        <v>10789632</v>
      </c>
      <c r="D48" s="596">
        <v>911579</v>
      </c>
      <c r="E48" s="606">
        <v>184731</v>
      </c>
      <c r="F48" s="21"/>
      <c r="G48" s="21"/>
      <c r="H48" s="21"/>
      <c r="I48" s="20"/>
      <c r="J48" s="20"/>
      <c r="K48" s="20"/>
      <c r="L48" s="20"/>
      <c r="M48" s="21"/>
      <c r="N48" s="21"/>
      <c r="O48" s="21"/>
      <c r="P48" s="21"/>
      <c r="Q48" s="21"/>
      <c r="R48" s="21"/>
      <c r="S48" s="21"/>
      <c r="T48" s="7"/>
      <c r="U48" s="7"/>
      <c r="V48" s="7"/>
    </row>
    <row r="49" spans="1:22" ht="14.4" customHeight="1" x14ac:dyDescent="0.3">
      <c r="A49" s="598">
        <v>2016</v>
      </c>
      <c r="B49" s="596">
        <f t="shared" si="2"/>
        <v>14135587</v>
      </c>
      <c r="C49" s="596">
        <v>12787474</v>
      </c>
      <c r="D49" s="596">
        <v>1092107</v>
      </c>
      <c r="E49" s="606">
        <v>256006</v>
      </c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7"/>
      <c r="U49" s="7"/>
      <c r="V49" s="7"/>
    </row>
    <row r="50" spans="1:22" s="4" customFormat="1" ht="14.4" customHeight="1" x14ac:dyDescent="0.3">
      <c r="A50" s="598">
        <v>2017</v>
      </c>
      <c r="B50" s="596">
        <f t="shared" si="2"/>
        <v>16285646</v>
      </c>
      <c r="C50" s="596">
        <v>14784640</v>
      </c>
      <c r="D50" s="596">
        <v>1192750</v>
      </c>
      <c r="E50" s="606">
        <v>308256</v>
      </c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7"/>
      <c r="U50" s="7"/>
      <c r="V50" s="7"/>
    </row>
    <row r="51" spans="1:22" ht="14.4" customHeight="1" x14ac:dyDescent="0.3">
      <c r="A51" s="598">
        <v>2018</v>
      </c>
      <c r="B51" s="596">
        <f t="shared" si="2"/>
        <v>17244092</v>
      </c>
      <c r="C51" s="596">
        <v>15776593</v>
      </c>
      <c r="D51" s="596">
        <v>1168193</v>
      </c>
      <c r="E51" s="606">
        <v>299306</v>
      </c>
      <c r="F51" s="21"/>
      <c r="G51" s="21"/>
      <c r="H51" s="20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7"/>
      <c r="U51" s="7"/>
      <c r="V51" s="7"/>
    </row>
    <row r="52" spans="1:22" s="4" customFormat="1" ht="14.4" customHeight="1" x14ac:dyDescent="0.3">
      <c r="A52" s="46">
        <v>2019</v>
      </c>
      <c r="B52" s="90">
        <f t="shared" si="2"/>
        <v>18367306</v>
      </c>
      <c r="C52" s="41">
        <v>16885831</v>
      </c>
      <c r="D52" s="41">
        <v>1184624</v>
      </c>
      <c r="E52" s="625">
        <v>296851</v>
      </c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7"/>
      <c r="U52" s="7"/>
      <c r="V52" s="7"/>
    </row>
    <row r="53" spans="1:22" ht="14.4" customHeight="1" x14ac:dyDescent="0.3">
      <c r="A53" s="42" t="s">
        <v>191</v>
      </c>
      <c r="B53" s="36">
        <f>SUM(B33:B52)</f>
        <v>177720720.29719999</v>
      </c>
      <c r="C53" s="36">
        <f t="shared" ref="C53:E53" si="3">SUM(C33:C52)</f>
        <v>161863820</v>
      </c>
      <c r="D53" s="36">
        <f t="shared" si="3"/>
        <v>13921048</v>
      </c>
      <c r="E53" s="36">
        <f t="shared" si="3"/>
        <v>1935852.2971999999</v>
      </c>
      <c r="F53" s="21"/>
      <c r="G53" s="21"/>
      <c r="H53" s="21"/>
      <c r="I53" s="21"/>
      <c r="J53" s="21"/>
      <c r="K53" s="21"/>
      <c r="L53" s="21"/>
      <c r="M53" s="21"/>
      <c r="N53" s="21"/>
      <c r="O53" s="639" t="s">
        <v>148</v>
      </c>
      <c r="P53" s="639"/>
      <c r="Q53" s="639"/>
      <c r="R53" s="639"/>
      <c r="S53" s="639"/>
      <c r="T53" s="7"/>
      <c r="U53" s="7"/>
      <c r="V53" s="7"/>
    </row>
    <row r="54" spans="1:22" ht="14.4" customHeight="1" x14ac:dyDescent="0.3">
      <c r="A54" s="21"/>
      <c r="B54" s="36"/>
      <c r="C54" s="36"/>
      <c r="D54" s="36"/>
      <c r="E54" s="36"/>
      <c r="F54" s="21"/>
      <c r="G54" s="21"/>
      <c r="H54" s="644" t="s">
        <v>193</v>
      </c>
      <c r="I54" s="645"/>
      <c r="J54" s="644"/>
      <c r="K54" s="644"/>
      <c r="L54" s="644"/>
      <c r="M54" s="21"/>
      <c r="N54" s="21"/>
      <c r="O54" s="636" t="s">
        <v>193</v>
      </c>
      <c r="P54" s="637"/>
      <c r="Q54" s="638"/>
      <c r="R54" s="638"/>
      <c r="S54" s="638"/>
      <c r="T54" s="7"/>
      <c r="U54" s="7"/>
      <c r="V54" s="7"/>
    </row>
    <row r="55" spans="1:22" ht="14.4" customHeight="1" x14ac:dyDescent="0.3">
      <c r="A55" s="646" t="s">
        <v>24</v>
      </c>
      <c r="B55" s="647"/>
      <c r="C55" s="647"/>
      <c r="D55" s="647"/>
      <c r="E55" s="648"/>
      <c r="F55" s="21"/>
      <c r="G55" s="21"/>
      <c r="H55" s="47" t="s">
        <v>23</v>
      </c>
      <c r="I55" s="48" t="s">
        <v>2</v>
      </c>
      <c r="J55" s="48" t="s">
        <v>19</v>
      </c>
      <c r="K55" s="48" t="s">
        <v>20</v>
      </c>
      <c r="L55" s="48" t="s">
        <v>18</v>
      </c>
      <c r="M55" s="21"/>
      <c r="N55" s="21"/>
      <c r="O55" s="49" t="s">
        <v>23</v>
      </c>
      <c r="P55" s="50" t="s">
        <v>2</v>
      </c>
      <c r="Q55" s="50" t="s">
        <v>19</v>
      </c>
      <c r="R55" s="50" t="s">
        <v>20</v>
      </c>
      <c r="S55" s="50" t="s">
        <v>18</v>
      </c>
      <c r="T55" s="7"/>
      <c r="U55" s="7"/>
      <c r="V55" s="7"/>
    </row>
    <row r="56" spans="1:22" ht="14.4" customHeight="1" x14ac:dyDescent="0.3">
      <c r="A56" s="24" t="s">
        <v>0</v>
      </c>
      <c r="B56" s="25" t="s">
        <v>2</v>
      </c>
      <c r="C56" s="25" t="s">
        <v>19</v>
      </c>
      <c r="D56" s="25" t="s">
        <v>20</v>
      </c>
      <c r="E56" s="26" t="s">
        <v>18</v>
      </c>
      <c r="F56" s="21"/>
      <c r="G56" s="32" t="s">
        <v>10</v>
      </c>
      <c r="H56" s="42" t="s">
        <v>191</v>
      </c>
      <c r="I56" s="20">
        <f>SUM(J56:L56)</f>
        <v>143198700.86956298</v>
      </c>
      <c r="J56" s="20">
        <f>C29</f>
        <v>113988708</v>
      </c>
      <c r="K56" s="20">
        <f>D29</f>
        <v>12168111</v>
      </c>
      <c r="L56" s="20">
        <f>E29</f>
        <v>17041881.869562998</v>
      </c>
      <c r="M56" s="21"/>
      <c r="N56" s="32" t="s">
        <v>10</v>
      </c>
      <c r="O56" s="42" t="s">
        <v>191</v>
      </c>
      <c r="P56" s="51">
        <f>SUM(Q56:S56)</f>
        <v>1</v>
      </c>
      <c r="Q56" s="51">
        <f>J56/$I$56</f>
        <v>0.79601775231068739</v>
      </c>
      <c r="R56" s="51">
        <f>K56/$I$56</f>
        <v>8.4973613071278514E-2</v>
      </c>
      <c r="S56" s="51">
        <f>L56/$I$56</f>
        <v>0.11900863461803421</v>
      </c>
      <c r="T56" s="7"/>
      <c r="U56" s="7"/>
      <c r="V56" s="7"/>
    </row>
    <row r="57" spans="1:22" ht="14.4" customHeight="1" x14ac:dyDescent="0.3">
      <c r="A57" s="29">
        <v>2000</v>
      </c>
      <c r="B57" s="52">
        <f t="shared" ref="B57:B76" si="4">SUM(C57:E57)</f>
        <v>10018374</v>
      </c>
      <c r="C57" s="30">
        <f>C9+C33</f>
        <v>8228903</v>
      </c>
      <c r="D57" s="30">
        <f t="shared" ref="D57:E57" si="5">D9+D33</f>
        <v>1077776</v>
      </c>
      <c r="E57" s="31">
        <f t="shared" si="5"/>
        <v>711695</v>
      </c>
      <c r="F57" s="21"/>
      <c r="G57" s="32" t="s">
        <v>11</v>
      </c>
      <c r="H57" s="42" t="s">
        <v>191</v>
      </c>
      <c r="I57" s="20">
        <f>SUM(J57:L57)</f>
        <v>177720720.29719999</v>
      </c>
      <c r="J57" s="20">
        <f>C53</f>
        <v>161863820</v>
      </c>
      <c r="K57" s="20">
        <f>D53</f>
        <v>13921048</v>
      </c>
      <c r="L57" s="20">
        <f>E53</f>
        <v>1935852.2971999999</v>
      </c>
      <c r="M57" s="21"/>
      <c r="N57" s="32" t="s">
        <v>11</v>
      </c>
      <c r="O57" s="42" t="s">
        <v>191</v>
      </c>
      <c r="P57" s="51">
        <f>SUM(Q57:S57)</f>
        <v>1</v>
      </c>
      <c r="Q57" s="51">
        <f>J57/$I$57</f>
        <v>0.91077629963077622</v>
      </c>
      <c r="R57" s="51">
        <f>K57/$I$57</f>
        <v>7.833103521480228E-2</v>
      </c>
      <c r="S57" s="51">
        <f>L57/$I$57</f>
        <v>1.0892665154421499E-2</v>
      </c>
      <c r="T57" s="7"/>
      <c r="U57" s="7"/>
      <c r="V57" s="7"/>
    </row>
    <row r="58" spans="1:22" ht="14.4" customHeight="1" x14ac:dyDescent="0.3">
      <c r="A58" s="29">
        <v>2001</v>
      </c>
      <c r="B58" s="52">
        <f t="shared" si="4"/>
        <v>10153424.166763</v>
      </c>
      <c r="C58" s="30">
        <f t="shared" ref="C58:E58" si="6">C10+C34</f>
        <v>8207765</v>
      </c>
      <c r="D58" s="30">
        <f t="shared" si="6"/>
        <v>1186649</v>
      </c>
      <c r="E58" s="31">
        <f t="shared" si="6"/>
        <v>759010.16676299996</v>
      </c>
      <c r="F58" s="21"/>
      <c r="G58" s="32" t="s">
        <v>2</v>
      </c>
      <c r="H58" s="42" t="s">
        <v>191</v>
      </c>
      <c r="I58" s="23">
        <f>SUM(J58:L58)</f>
        <v>320919421.16676301</v>
      </c>
      <c r="J58" s="23">
        <f>SUM(J56:J57)</f>
        <v>275852528</v>
      </c>
      <c r="K58" s="23">
        <f t="shared" ref="K58:L58" si="7">SUM(K56:K57)</f>
        <v>26089159</v>
      </c>
      <c r="L58" s="23">
        <f t="shared" si="7"/>
        <v>18977734.166763</v>
      </c>
      <c r="M58" s="21"/>
      <c r="N58" s="32" t="s">
        <v>2</v>
      </c>
      <c r="O58" s="42" t="s">
        <v>191</v>
      </c>
      <c r="P58" s="51">
        <f>SUM(Q58:S58)</f>
        <v>0.99999999999999989</v>
      </c>
      <c r="Q58" s="51">
        <f>J58/$I$58</f>
        <v>0.85956944268778179</v>
      </c>
      <c r="R58" s="51">
        <f>K58/$I$58</f>
        <v>8.1295045669557642E-2</v>
      </c>
      <c r="S58" s="51">
        <f>L58/$I$58</f>
        <v>5.9135511642660558E-2</v>
      </c>
      <c r="T58" s="7"/>
      <c r="U58" s="7"/>
      <c r="V58" s="7"/>
    </row>
    <row r="59" spans="1:22" ht="14.4" customHeight="1" x14ac:dyDescent="0.3">
      <c r="A59" s="29">
        <v>2002</v>
      </c>
      <c r="B59" s="52">
        <f t="shared" si="4"/>
        <v>9920926</v>
      </c>
      <c r="C59" s="30">
        <f t="shared" ref="C59:E59" si="8">C11+C35</f>
        <v>8203265</v>
      </c>
      <c r="D59" s="30">
        <f t="shared" si="8"/>
        <v>1202839</v>
      </c>
      <c r="E59" s="31">
        <f t="shared" si="8"/>
        <v>514822</v>
      </c>
      <c r="F59" s="21"/>
      <c r="G59" s="21"/>
      <c r="H59" s="21"/>
      <c r="I59" s="23"/>
      <c r="J59" s="20"/>
      <c r="K59" s="20"/>
      <c r="L59" s="20"/>
      <c r="M59" s="21"/>
      <c r="N59" s="21"/>
      <c r="O59" s="21"/>
      <c r="P59" s="21"/>
      <c r="Q59" s="21"/>
      <c r="R59" s="21"/>
      <c r="S59" s="21"/>
      <c r="T59" s="7"/>
      <c r="U59" s="7"/>
      <c r="V59" s="7"/>
    </row>
    <row r="60" spans="1:22" s="2" customFormat="1" ht="14.4" customHeight="1" x14ac:dyDescent="0.3">
      <c r="A60" s="33">
        <v>2003</v>
      </c>
      <c r="B60" s="52">
        <f t="shared" si="4"/>
        <v>10381887</v>
      </c>
      <c r="C60" s="30">
        <f t="shared" ref="C60:E60" si="9">C12+C36</f>
        <v>8403212</v>
      </c>
      <c r="D60" s="30">
        <f t="shared" si="9"/>
        <v>1208218</v>
      </c>
      <c r="E60" s="31">
        <f t="shared" si="9"/>
        <v>770457</v>
      </c>
      <c r="F60" s="53"/>
      <c r="G60" s="32" t="s">
        <v>10</v>
      </c>
      <c r="H60" s="42" t="s">
        <v>12</v>
      </c>
      <c r="I60" s="35">
        <f>I56/I58</f>
        <v>0.44621388244107235</v>
      </c>
      <c r="J60" s="35">
        <f t="shared" ref="J60:L60" si="10">J56/J58</f>
        <v>0.41322335824306822</v>
      </c>
      <c r="K60" s="35">
        <f t="shared" si="10"/>
        <v>0.46640487721355833</v>
      </c>
      <c r="L60" s="35">
        <f t="shared" si="10"/>
        <v>0.89799349700079623</v>
      </c>
      <c r="M60" s="53"/>
      <c r="N60" s="21"/>
      <c r="O60" s="21"/>
      <c r="P60" s="21"/>
      <c r="Q60" s="53"/>
      <c r="R60" s="53"/>
      <c r="S60" s="53"/>
      <c r="T60" s="54"/>
      <c r="U60" s="54"/>
      <c r="V60" s="54"/>
    </row>
    <row r="61" spans="1:22" ht="14.4" customHeight="1" x14ac:dyDescent="0.3">
      <c r="A61" s="29">
        <v>2004</v>
      </c>
      <c r="B61" s="52">
        <f t="shared" si="4"/>
        <v>10838391</v>
      </c>
      <c r="C61" s="30">
        <f t="shared" ref="C61:E61" si="11">C13+C37</f>
        <v>9009979</v>
      </c>
      <c r="D61" s="30">
        <f t="shared" si="11"/>
        <v>1213224</v>
      </c>
      <c r="E61" s="31">
        <f t="shared" si="11"/>
        <v>615188</v>
      </c>
      <c r="F61" s="21"/>
      <c r="G61" s="32" t="s">
        <v>11</v>
      </c>
      <c r="H61" s="42" t="s">
        <v>12</v>
      </c>
      <c r="I61" s="35">
        <f>I57/I58</f>
        <v>0.55378611755892748</v>
      </c>
      <c r="J61" s="35">
        <f t="shared" ref="J61:L61" si="12">J57/J58</f>
        <v>0.58677664175693178</v>
      </c>
      <c r="K61" s="35">
        <f t="shared" si="12"/>
        <v>0.53359512278644172</v>
      </c>
      <c r="L61" s="35">
        <f t="shared" si="12"/>
        <v>0.10200650299920366</v>
      </c>
      <c r="M61" s="21"/>
      <c r="N61" s="21"/>
      <c r="O61" s="21"/>
      <c r="P61" s="21"/>
      <c r="Q61" s="21"/>
      <c r="R61" s="21"/>
      <c r="S61" s="21"/>
      <c r="T61" s="7"/>
      <c r="U61" s="7"/>
      <c r="V61" s="7"/>
    </row>
    <row r="62" spans="1:22" ht="14.4" customHeight="1" x14ac:dyDescent="0.3">
      <c r="A62" s="29">
        <v>2005</v>
      </c>
      <c r="B62" s="52">
        <f t="shared" si="4"/>
        <v>11473525</v>
      </c>
      <c r="C62" s="30">
        <f t="shared" ref="C62:E62" si="13">C14+C38</f>
        <v>9402942</v>
      </c>
      <c r="D62" s="30">
        <f t="shared" si="13"/>
        <v>1229704</v>
      </c>
      <c r="E62" s="31">
        <f t="shared" si="13"/>
        <v>840879</v>
      </c>
      <c r="F62" s="21"/>
      <c r="G62" s="21"/>
      <c r="H62" s="21"/>
      <c r="I62" s="21"/>
      <c r="J62" s="42"/>
      <c r="K62" s="42"/>
      <c r="L62" s="42"/>
      <c r="M62" s="21"/>
      <c r="N62" s="21"/>
      <c r="O62" s="21"/>
      <c r="P62" s="21"/>
      <c r="Q62" s="21"/>
      <c r="R62" s="21"/>
      <c r="S62" s="21"/>
      <c r="T62" s="7"/>
      <c r="U62" s="7"/>
      <c r="V62" s="7"/>
    </row>
    <row r="63" spans="1:22" ht="14.4" customHeight="1" x14ac:dyDescent="0.3">
      <c r="A63" s="29">
        <v>2006</v>
      </c>
      <c r="B63" s="52">
        <f t="shared" si="4"/>
        <v>12393407</v>
      </c>
      <c r="C63" s="30">
        <f t="shared" ref="C63:E63" si="14">C15+C39</f>
        <v>10284142</v>
      </c>
      <c r="D63" s="30">
        <f t="shared" si="14"/>
        <v>1251909</v>
      </c>
      <c r="E63" s="31">
        <f t="shared" si="14"/>
        <v>857356</v>
      </c>
      <c r="F63" s="21"/>
      <c r="G63" s="32"/>
      <c r="H63" s="21"/>
      <c r="I63" s="184"/>
      <c r="J63" s="184"/>
      <c r="K63" s="184"/>
      <c r="L63" s="184"/>
      <c r="M63" s="21"/>
      <c r="N63" s="21"/>
      <c r="O63" s="21"/>
      <c r="P63" s="21"/>
      <c r="Q63" s="21"/>
      <c r="R63" s="21"/>
      <c r="S63" s="21"/>
      <c r="T63" s="7"/>
      <c r="U63" s="7"/>
      <c r="V63" s="7"/>
    </row>
    <row r="64" spans="1:22" ht="14.4" customHeight="1" x14ac:dyDescent="0.3">
      <c r="A64" s="29">
        <v>2007</v>
      </c>
      <c r="B64" s="52">
        <f t="shared" si="4"/>
        <v>13532615</v>
      </c>
      <c r="C64" s="30">
        <f t="shared" ref="C64:E64" si="15">C16+C40</f>
        <v>11327626</v>
      </c>
      <c r="D64" s="30">
        <f t="shared" si="15"/>
        <v>1274843</v>
      </c>
      <c r="E64" s="31">
        <f t="shared" si="15"/>
        <v>930146</v>
      </c>
      <c r="F64" s="21"/>
      <c r="G64" s="32"/>
      <c r="H64" s="21"/>
      <c r="I64" s="184"/>
      <c r="J64" s="184"/>
      <c r="K64" s="184"/>
      <c r="L64" s="184"/>
      <c r="M64" s="21"/>
      <c r="N64" s="21"/>
      <c r="O64" s="21"/>
      <c r="P64" s="21"/>
      <c r="Q64" s="21"/>
      <c r="R64" s="21"/>
      <c r="S64" s="21"/>
      <c r="T64" s="7"/>
      <c r="U64" s="7"/>
      <c r="V64" s="7"/>
    </row>
    <row r="65" spans="1:22" ht="14.4" customHeight="1" x14ac:dyDescent="0.3">
      <c r="A65" s="29">
        <v>2008</v>
      </c>
      <c r="B65" s="52">
        <f t="shared" si="4"/>
        <v>13924755</v>
      </c>
      <c r="C65" s="30">
        <f t="shared" ref="C65:E65" si="16">C17+C41</f>
        <v>11746446</v>
      </c>
      <c r="D65" s="30">
        <f t="shared" si="16"/>
        <v>1286734</v>
      </c>
      <c r="E65" s="31">
        <f t="shared" si="16"/>
        <v>891575</v>
      </c>
      <c r="F65" s="21"/>
      <c r="G65" s="21"/>
      <c r="H65" s="21"/>
      <c r="I65" s="184"/>
      <c r="J65" s="184"/>
      <c r="K65" s="184"/>
      <c r="L65" s="184"/>
      <c r="M65" s="21"/>
      <c r="N65" s="21"/>
      <c r="O65" s="21"/>
      <c r="P65" s="21"/>
      <c r="Q65" s="21"/>
      <c r="R65" s="21"/>
      <c r="S65" s="21"/>
      <c r="T65" s="7"/>
      <c r="U65" s="7"/>
      <c r="V65" s="7"/>
    </row>
    <row r="66" spans="1:22" ht="14.4" customHeight="1" x14ac:dyDescent="0.3">
      <c r="A66" s="29">
        <v>2009</v>
      </c>
      <c r="B66" s="52">
        <f t="shared" si="4"/>
        <v>13510882</v>
      </c>
      <c r="C66" s="30">
        <f t="shared" ref="C66:E66" si="17">C18+C42</f>
        <v>11409598</v>
      </c>
      <c r="D66" s="30">
        <f t="shared" si="17"/>
        <v>1226860</v>
      </c>
      <c r="E66" s="31">
        <f t="shared" si="17"/>
        <v>874424</v>
      </c>
      <c r="F66" s="21"/>
      <c r="G66" s="21"/>
      <c r="H66" s="21"/>
      <c r="I66" s="184"/>
      <c r="J66" s="184"/>
      <c r="K66" s="184"/>
      <c r="L66" s="184"/>
      <c r="M66" s="21"/>
      <c r="N66" s="21"/>
      <c r="O66" s="21"/>
      <c r="P66" s="21"/>
      <c r="Q66" s="21"/>
      <c r="R66" s="21"/>
      <c r="S66" s="21"/>
      <c r="T66" s="7"/>
      <c r="U66" s="7"/>
      <c r="V66" s="7"/>
    </row>
    <row r="67" spans="1:22" ht="14.4" customHeight="1" x14ac:dyDescent="0.3">
      <c r="A67" s="29">
        <v>2010</v>
      </c>
      <c r="B67" s="52">
        <f t="shared" si="4"/>
        <v>14300265</v>
      </c>
      <c r="C67" s="30">
        <f t="shared" ref="C67:E67" si="18">C19+C43</f>
        <v>12289058</v>
      </c>
      <c r="D67" s="30">
        <f t="shared" si="18"/>
        <v>1164118</v>
      </c>
      <c r="E67" s="31">
        <f t="shared" si="18"/>
        <v>847089</v>
      </c>
      <c r="F67" s="21"/>
      <c r="G67" s="21"/>
      <c r="H67" s="21"/>
      <c r="I67" s="184"/>
      <c r="J67" s="184"/>
      <c r="K67" s="184"/>
      <c r="L67" s="184"/>
      <c r="M67" s="21"/>
      <c r="N67" s="21"/>
      <c r="O67" s="21"/>
      <c r="P67" s="21"/>
      <c r="Q67" s="21"/>
      <c r="R67" s="21"/>
      <c r="S67" s="21"/>
      <c r="T67" s="7"/>
      <c r="U67" s="7"/>
      <c r="V67" s="7"/>
    </row>
    <row r="68" spans="1:22" ht="14.4" customHeight="1" x14ac:dyDescent="0.3">
      <c r="A68" s="29">
        <v>2011</v>
      </c>
      <c r="B68" s="52">
        <f t="shared" si="4"/>
        <v>15240088</v>
      </c>
      <c r="C68" s="30">
        <f t="shared" ref="C68:E68" si="19">C20+C44</f>
        <v>13189392</v>
      </c>
      <c r="D68" s="30">
        <f t="shared" si="19"/>
        <v>1203384</v>
      </c>
      <c r="E68" s="31">
        <f t="shared" si="19"/>
        <v>847312</v>
      </c>
      <c r="F68" s="21"/>
      <c r="G68" s="21"/>
      <c r="H68" s="21"/>
      <c r="I68" s="184"/>
      <c r="J68" s="184"/>
      <c r="K68" s="184"/>
      <c r="L68" s="184"/>
      <c r="M68" s="21"/>
      <c r="N68" s="21"/>
      <c r="O68" s="21"/>
      <c r="P68" s="21"/>
      <c r="Q68" s="21"/>
      <c r="R68" s="21"/>
      <c r="S68" s="21"/>
      <c r="T68" s="7"/>
      <c r="U68" s="7"/>
      <c r="V68" s="7"/>
    </row>
    <row r="69" spans="1:22" ht="14.4" customHeight="1" x14ac:dyDescent="0.3">
      <c r="A69" s="37">
        <v>2012</v>
      </c>
      <c r="B69" s="52">
        <f t="shared" si="4"/>
        <v>15451273</v>
      </c>
      <c r="C69" s="30">
        <f t="shared" ref="C69:E69" si="20">C21+C45</f>
        <v>13500110</v>
      </c>
      <c r="D69" s="30">
        <f t="shared" si="20"/>
        <v>1140670</v>
      </c>
      <c r="E69" s="31">
        <f t="shared" si="20"/>
        <v>810493</v>
      </c>
      <c r="F69" s="21"/>
      <c r="G69" s="21"/>
      <c r="H69" s="21"/>
      <c r="I69" s="184"/>
      <c r="J69" s="184"/>
      <c r="K69" s="184"/>
      <c r="L69" s="184"/>
      <c r="M69" s="21"/>
      <c r="N69" s="21"/>
      <c r="O69" s="21"/>
      <c r="P69" s="21"/>
      <c r="Q69" s="21"/>
      <c r="R69" s="21"/>
      <c r="S69" s="21"/>
      <c r="T69" s="7"/>
      <c r="U69" s="7"/>
      <c r="V69" s="7"/>
    </row>
    <row r="70" spans="1:22" ht="14.4" customHeight="1" x14ac:dyDescent="0.3">
      <c r="A70" s="37">
        <v>2013</v>
      </c>
      <c r="B70" s="52">
        <f t="shared" si="4"/>
        <v>16200939</v>
      </c>
      <c r="C70" s="30">
        <f t="shared" ref="C70:E70" si="21">C22+C46</f>
        <v>14155000</v>
      </c>
      <c r="D70" s="30">
        <f t="shared" si="21"/>
        <v>1225566</v>
      </c>
      <c r="E70" s="31">
        <f t="shared" si="21"/>
        <v>820373</v>
      </c>
      <c r="F70" s="21"/>
      <c r="G70" s="21"/>
      <c r="H70" s="21"/>
      <c r="I70" s="184"/>
      <c r="J70" s="184"/>
      <c r="K70" s="184"/>
      <c r="L70" s="184"/>
      <c r="M70" s="21"/>
      <c r="N70" s="21"/>
      <c r="O70" s="21"/>
      <c r="P70" s="21"/>
      <c r="Q70" s="21"/>
      <c r="R70" s="21"/>
      <c r="S70" s="21"/>
      <c r="T70" s="7"/>
      <c r="U70" s="7"/>
      <c r="V70" s="7"/>
    </row>
    <row r="71" spans="1:22" ht="14.4" customHeight="1" x14ac:dyDescent="0.3">
      <c r="A71" s="37">
        <v>2014</v>
      </c>
      <c r="B71" s="52">
        <f t="shared" si="4"/>
        <v>17691306</v>
      </c>
      <c r="C71" s="30">
        <f t="shared" ref="C71:E71" si="22">C23+C47</f>
        <v>15554823</v>
      </c>
      <c r="D71" s="30">
        <f t="shared" si="22"/>
        <v>1272823</v>
      </c>
      <c r="E71" s="31">
        <f t="shared" si="22"/>
        <v>863660</v>
      </c>
      <c r="F71" s="21"/>
      <c r="G71" s="21"/>
      <c r="H71" s="21"/>
      <c r="I71" s="184"/>
      <c r="J71" s="184"/>
      <c r="K71" s="184"/>
      <c r="L71" s="184"/>
      <c r="M71" s="21"/>
      <c r="N71" s="21"/>
      <c r="O71" s="21"/>
      <c r="P71" s="21"/>
      <c r="Q71" s="21"/>
      <c r="R71" s="21"/>
      <c r="S71" s="21"/>
      <c r="T71" s="7"/>
      <c r="U71" s="7"/>
      <c r="V71" s="7"/>
    </row>
    <row r="72" spans="1:22" ht="14.4" customHeight="1" x14ac:dyDescent="0.3">
      <c r="A72" s="37">
        <v>2015</v>
      </c>
      <c r="B72" s="52">
        <f t="shared" si="4"/>
        <v>19622843</v>
      </c>
      <c r="C72" s="30">
        <f t="shared" ref="C72:E72" si="23">C24+C48</f>
        <v>17212683</v>
      </c>
      <c r="D72" s="30">
        <f t="shared" si="23"/>
        <v>1352809</v>
      </c>
      <c r="E72" s="31">
        <f t="shared" si="23"/>
        <v>1057351</v>
      </c>
      <c r="F72" s="21"/>
      <c r="G72" s="21"/>
      <c r="H72" s="21"/>
      <c r="I72" s="184"/>
      <c r="J72" s="184"/>
      <c r="K72" s="184"/>
      <c r="L72" s="184"/>
      <c r="M72" s="21"/>
      <c r="N72" s="21"/>
      <c r="O72" s="21"/>
      <c r="P72" s="21"/>
      <c r="Q72" s="21"/>
      <c r="R72" s="21"/>
      <c r="S72" s="21"/>
      <c r="T72" s="7"/>
      <c r="U72" s="7"/>
      <c r="V72" s="7"/>
    </row>
    <row r="73" spans="1:22" ht="14.4" customHeight="1" x14ac:dyDescent="0.3">
      <c r="A73" s="37">
        <v>2016</v>
      </c>
      <c r="B73" s="52">
        <f t="shared" si="4"/>
        <v>22425116</v>
      </c>
      <c r="C73" s="30">
        <f t="shared" ref="C73:E73" si="24">C25+C49</f>
        <v>19618631</v>
      </c>
      <c r="D73" s="30">
        <f t="shared" si="24"/>
        <v>1549732</v>
      </c>
      <c r="E73" s="31">
        <f t="shared" si="24"/>
        <v>1256753</v>
      </c>
      <c r="F73" s="21"/>
      <c r="G73" s="21"/>
      <c r="H73" s="21"/>
      <c r="I73" s="184"/>
      <c r="J73" s="184"/>
      <c r="K73" s="184"/>
      <c r="L73" s="184"/>
      <c r="M73" s="21"/>
      <c r="N73" s="21"/>
      <c r="O73" s="55"/>
      <c r="P73" s="55"/>
      <c r="Q73" s="21"/>
      <c r="R73" s="21"/>
      <c r="S73" s="21"/>
      <c r="T73" s="7"/>
      <c r="U73" s="7"/>
      <c r="V73" s="7"/>
    </row>
    <row r="74" spans="1:22" s="4" customFormat="1" ht="14.4" customHeight="1" x14ac:dyDescent="0.3">
      <c r="A74" s="37">
        <v>2017</v>
      </c>
      <c r="B74" s="52">
        <f t="shared" si="4"/>
        <v>26123655</v>
      </c>
      <c r="C74" s="30">
        <f t="shared" ref="C74:E74" si="25">C26+C50</f>
        <v>22942390</v>
      </c>
      <c r="D74" s="30">
        <f t="shared" si="25"/>
        <v>1678734</v>
      </c>
      <c r="E74" s="31">
        <f t="shared" si="25"/>
        <v>1502531</v>
      </c>
      <c r="F74" s="21"/>
      <c r="G74" s="21"/>
      <c r="H74" s="21"/>
      <c r="I74" s="184"/>
      <c r="J74" s="184"/>
      <c r="K74" s="184"/>
      <c r="L74" s="184"/>
      <c r="M74" s="21"/>
      <c r="N74" s="21"/>
      <c r="O74" s="55"/>
      <c r="P74" s="55"/>
      <c r="Q74" s="21"/>
      <c r="R74" s="21"/>
      <c r="S74" s="21"/>
      <c r="T74" s="7"/>
      <c r="U74" s="7"/>
      <c r="V74" s="7"/>
    </row>
    <row r="75" spans="1:22" ht="14.4" customHeight="1" x14ac:dyDescent="0.3">
      <c r="A75" s="38">
        <v>2018</v>
      </c>
      <c r="B75" s="56">
        <f t="shared" si="4"/>
        <v>27907917</v>
      </c>
      <c r="C75" s="39">
        <f t="shared" ref="C75:E76" si="26">C27+C51</f>
        <v>24680526</v>
      </c>
      <c r="D75" s="39">
        <f t="shared" si="26"/>
        <v>1663834</v>
      </c>
      <c r="E75" s="57">
        <f t="shared" si="26"/>
        <v>1563557</v>
      </c>
      <c r="F75" s="21"/>
      <c r="G75" s="21"/>
      <c r="H75" s="21"/>
      <c r="I75" s="184"/>
      <c r="J75" s="184"/>
      <c r="K75" s="184"/>
      <c r="L75" s="184"/>
      <c r="M75" s="21"/>
      <c r="N75" s="21"/>
      <c r="O75" s="55"/>
      <c r="P75" s="55"/>
      <c r="Q75" s="21"/>
      <c r="R75" s="21"/>
      <c r="S75" s="21"/>
      <c r="T75" s="7"/>
      <c r="U75" s="7"/>
      <c r="V75" s="7"/>
    </row>
    <row r="76" spans="1:22" s="4" customFormat="1" ht="14.4" customHeight="1" x14ac:dyDescent="0.3">
      <c r="A76" s="46">
        <v>2019</v>
      </c>
      <c r="B76" s="58">
        <f t="shared" si="4"/>
        <v>29807833</v>
      </c>
      <c r="C76" s="59">
        <f t="shared" si="26"/>
        <v>26486037</v>
      </c>
      <c r="D76" s="59">
        <f t="shared" si="26"/>
        <v>1678733</v>
      </c>
      <c r="E76" s="60">
        <f t="shared" si="26"/>
        <v>1643063</v>
      </c>
      <c r="F76" s="21"/>
      <c r="G76" s="21"/>
      <c r="H76" s="21"/>
      <c r="I76" s="184"/>
      <c r="J76" s="184"/>
      <c r="K76" s="184"/>
      <c r="L76" s="184"/>
      <c r="M76" s="21"/>
      <c r="N76" s="21"/>
      <c r="O76" s="55"/>
      <c r="P76" s="55"/>
      <c r="Q76" s="21"/>
      <c r="R76" s="21"/>
      <c r="S76" s="21"/>
      <c r="T76" s="7"/>
      <c r="U76" s="7"/>
      <c r="V76" s="7"/>
    </row>
    <row r="77" spans="1:22" ht="14.4" customHeight="1" x14ac:dyDescent="0.3">
      <c r="A77" s="42" t="s">
        <v>191</v>
      </c>
      <c r="B77" s="36">
        <f>SUM(B57:B76)</f>
        <v>320919421.16676301</v>
      </c>
      <c r="C77" s="36">
        <f t="shared" ref="C77:E77" si="27">SUM(C57:C76)</f>
        <v>275852528</v>
      </c>
      <c r="D77" s="36">
        <f t="shared" si="27"/>
        <v>26089159</v>
      </c>
      <c r="E77" s="36">
        <f t="shared" si="27"/>
        <v>18977734.166763</v>
      </c>
      <c r="F77" s="21"/>
      <c r="G77" s="21"/>
      <c r="H77" s="21"/>
      <c r="I77" s="184"/>
      <c r="J77" s="184"/>
      <c r="K77" s="184"/>
      <c r="L77" s="184"/>
      <c r="M77" s="21"/>
      <c r="N77" s="21"/>
      <c r="O77" s="21"/>
      <c r="P77" s="21"/>
      <c r="Q77" s="21"/>
      <c r="R77" s="21"/>
      <c r="S77" s="21"/>
      <c r="T77" s="7"/>
      <c r="U77" s="7"/>
      <c r="V77" s="7"/>
    </row>
    <row r="78" spans="1:22" x14ac:dyDescent="0.3">
      <c r="A78" s="21"/>
      <c r="B78" s="36"/>
      <c r="C78" s="36"/>
      <c r="D78" s="36"/>
      <c r="E78" s="36"/>
      <c r="F78" s="21"/>
      <c r="G78" s="21"/>
      <c r="H78" s="21"/>
      <c r="I78" s="184"/>
      <c r="J78" s="184"/>
      <c r="K78" s="184"/>
      <c r="L78" s="184"/>
      <c r="M78" s="21"/>
      <c r="N78" s="21"/>
      <c r="O78" s="21"/>
      <c r="P78" s="21"/>
      <c r="Q78" s="21"/>
      <c r="R78" s="21"/>
      <c r="S78" s="21"/>
      <c r="T78" s="7"/>
      <c r="U78" s="7"/>
      <c r="V78" s="7"/>
    </row>
    <row r="79" spans="1:22" x14ac:dyDescent="0.3">
      <c r="A79" s="21"/>
      <c r="B79" s="36"/>
      <c r="C79" s="36"/>
      <c r="D79" s="36"/>
      <c r="E79" s="36"/>
      <c r="F79" s="21"/>
      <c r="G79" s="21"/>
      <c r="H79" s="21"/>
      <c r="I79" s="184"/>
      <c r="J79" s="184"/>
      <c r="K79" s="184"/>
      <c r="L79" s="184"/>
      <c r="M79" s="21"/>
      <c r="N79" s="21"/>
      <c r="O79" s="21"/>
      <c r="P79" s="21"/>
      <c r="Q79" s="21"/>
      <c r="R79" s="21"/>
      <c r="S79" s="21"/>
      <c r="T79" s="7"/>
      <c r="U79" s="7"/>
      <c r="V79" s="7"/>
    </row>
    <row r="80" spans="1:22" x14ac:dyDescent="0.3">
      <c r="A80" s="639" t="s">
        <v>192</v>
      </c>
      <c r="B80" s="639"/>
      <c r="C80" s="639"/>
      <c r="D80" s="639"/>
      <c r="E80" s="639"/>
      <c r="F80" s="21"/>
      <c r="G80" s="21"/>
      <c r="H80" s="21"/>
      <c r="I80" s="184"/>
      <c r="J80" s="184"/>
      <c r="K80" s="184"/>
      <c r="L80" s="184"/>
      <c r="M80" s="21"/>
      <c r="N80" s="21"/>
      <c r="O80" s="21"/>
      <c r="P80" s="21"/>
      <c r="Q80" s="21"/>
      <c r="R80" s="21"/>
      <c r="S80" s="21"/>
      <c r="T80" s="7"/>
      <c r="U80" s="7"/>
      <c r="V80" s="7"/>
    </row>
    <row r="81" spans="1:22" x14ac:dyDescent="0.3">
      <c r="A81" s="61" t="s">
        <v>0</v>
      </c>
      <c r="B81" s="62" t="s">
        <v>2</v>
      </c>
      <c r="C81" s="62" t="s">
        <v>19</v>
      </c>
      <c r="D81" s="62" t="s">
        <v>20</v>
      </c>
      <c r="E81" s="63" t="s">
        <v>18</v>
      </c>
      <c r="F81" s="21"/>
      <c r="G81" s="21"/>
      <c r="H81" s="21"/>
      <c r="I81" s="184"/>
      <c r="J81" s="184"/>
      <c r="K81" s="184"/>
      <c r="L81" s="184"/>
      <c r="M81" s="21"/>
      <c r="N81" s="21"/>
      <c r="O81" s="21"/>
      <c r="P81" s="21"/>
      <c r="Q81" s="21"/>
      <c r="R81" s="21"/>
      <c r="S81" s="21"/>
      <c r="T81" s="7"/>
      <c r="U81" s="7"/>
      <c r="V81" s="7"/>
    </row>
    <row r="82" spans="1:22" ht="50.1" customHeight="1" x14ac:dyDescent="0.3">
      <c r="A82" s="64" t="s">
        <v>9</v>
      </c>
      <c r="B82" s="65">
        <f>SUM(C82:E82)</f>
        <v>143198700.86956298</v>
      </c>
      <c r="C82" s="66">
        <f>SUM(C9:C28)</f>
        <v>113988708</v>
      </c>
      <c r="D82" s="66">
        <f t="shared" ref="D82:E82" si="28">SUM(D9:D28)</f>
        <v>12168111</v>
      </c>
      <c r="E82" s="103">
        <f t="shared" si="28"/>
        <v>17041881.869562998</v>
      </c>
      <c r="F82" s="21"/>
      <c r="G82" s="21"/>
      <c r="H82" s="21"/>
      <c r="I82" s="184"/>
      <c r="J82" s="184"/>
      <c r="K82" s="184"/>
      <c r="L82" s="184"/>
      <c r="M82" s="21"/>
      <c r="N82" s="21"/>
      <c r="O82" s="21"/>
      <c r="P82" s="21"/>
      <c r="Q82" s="21"/>
      <c r="R82" s="21"/>
      <c r="S82" s="21"/>
      <c r="T82" s="7"/>
      <c r="U82" s="7"/>
      <c r="V82" s="7"/>
    </row>
    <row r="83" spans="1:22" ht="50.1" customHeight="1" x14ac:dyDescent="0.3">
      <c r="A83" s="64" t="s">
        <v>13</v>
      </c>
      <c r="B83" s="65">
        <f>SUM(C83:E83)</f>
        <v>177720720.29719999</v>
      </c>
      <c r="C83" s="66">
        <f>SUM(C33:C52)</f>
        <v>161863820</v>
      </c>
      <c r="D83" s="66">
        <f t="shared" ref="D83:E83" si="29">SUM(D33:D52)</f>
        <v>13921048</v>
      </c>
      <c r="E83" s="103">
        <f t="shared" si="29"/>
        <v>1935852.2971999999</v>
      </c>
      <c r="F83" s="21"/>
      <c r="G83" s="21"/>
      <c r="H83" s="21"/>
      <c r="I83" s="184"/>
      <c r="J83" s="184"/>
      <c r="K83" s="184"/>
      <c r="L83" s="184"/>
      <c r="M83" s="21"/>
      <c r="N83" s="21"/>
      <c r="O83" s="21"/>
      <c r="P83" s="21"/>
      <c r="Q83" s="21"/>
      <c r="R83" s="21"/>
      <c r="S83" s="21"/>
      <c r="T83" s="7"/>
      <c r="U83" s="7"/>
      <c r="V83" s="7"/>
    </row>
    <row r="84" spans="1:22" ht="50.1" customHeight="1" x14ac:dyDescent="0.3">
      <c r="A84" s="67" t="s">
        <v>14</v>
      </c>
      <c r="B84" s="68">
        <f>SUM(B82:B83)</f>
        <v>320919421.16676295</v>
      </c>
      <c r="C84" s="69">
        <f>C82+C83</f>
        <v>275852528</v>
      </c>
      <c r="D84" s="69">
        <f>D82+D83</f>
        <v>26089159</v>
      </c>
      <c r="E84" s="70">
        <f>E82+E83</f>
        <v>18977734.166763</v>
      </c>
      <c r="F84" s="21"/>
      <c r="G84" s="21"/>
      <c r="H84" s="21"/>
      <c r="I84" s="184"/>
      <c r="J84" s="184"/>
      <c r="K84" s="184"/>
      <c r="L84" s="184"/>
      <c r="M84" s="21"/>
      <c r="N84" s="21"/>
      <c r="O84" s="21"/>
      <c r="P84" s="21"/>
      <c r="Q84" s="21"/>
      <c r="R84" s="21"/>
      <c r="S84" s="21"/>
      <c r="T84" s="7"/>
      <c r="U84" s="7"/>
      <c r="V84" s="7"/>
    </row>
    <row r="85" spans="1:22" x14ac:dyDescent="0.3">
      <c r="A85" s="21"/>
      <c r="B85" s="36"/>
      <c r="C85" s="36"/>
      <c r="D85" s="36"/>
      <c r="E85" s="36"/>
      <c r="F85" s="21"/>
      <c r="G85" s="21"/>
      <c r="H85" s="21"/>
      <c r="I85" s="184"/>
      <c r="J85" s="184"/>
      <c r="K85" s="184"/>
      <c r="L85" s="184"/>
      <c r="M85" s="21"/>
      <c r="N85" s="21"/>
      <c r="O85" s="21"/>
      <c r="P85" s="21"/>
      <c r="Q85" s="21"/>
      <c r="R85" s="21"/>
      <c r="S85" s="21"/>
      <c r="T85" s="7"/>
      <c r="U85" s="7"/>
      <c r="V85" s="7"/>
    </row>
    <row r="86" spans="1:22" x14ac:dyDescent="0.3">
      <c r="A86" s="21"/>
      <c r="B86" s="21"/>
      <c r="C86" s="21"/>
      <c r="D86" s="21"/>
      <c r="E86" s="21"/>
      <c r="F86" s="21"/>
      <c r="G86" s="21"/>
      <c r="H86" s="21"/>
      <c r="I86" s="184"/>
      <c r="J86" s="184"/>
      <c r="K86" s="184"/>
      <c r="L86" s="184"/>
      <c r="M86" s="21"/>
      <c r="N86" s="21"/>
      <c r="O86" s="21"/>
      <c r="P86" s="21"/>
      <c r="Q86" s="21"/>
      <c r="R86" s="21"/>
      <c r="S86" s="21"/>
      <c r="T86" s="7"/>
      <c r="U86" s="7"/>
      <c r="V86" s="7"/>
    </row>
    <row r="87" spans="1:22" x14ac:dyDescent="0.3">
      <c r="A87" s="7"/>
      <c r="B87" s="7"/>
      <c r="C87" s="7"/>
      <c r="D87" s="7"/>
      <c r="E87" s="7"/>
      <c r="F87" s="7"/>
      <c r="G87" s="7"/>
      <c r="H87" s="21"/>
      <c r="I87" s="184"/>
      <c r="J87" s="184"/>
      <c r="K87" s="184"/>
      <c r="L87" s="184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x14ac:dyDescent="0.3">
      <c r="A88" s="7"/>
      <c r="B88" s="7"/>
      <c r="C88" s="7"/>
      <c r="D88" s="7"/>
      <c r="E88" s="7"/>
      <c r="F88" s="7"/>
      <c r="G88" s="7"/>
      <c r="H88" s="21"/>
      <c r="I88" s="184"/>
      <c r="J88" s="184"/>
      <c r="K88" s="184"/>
      <c r="L88" s="184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x14ac:dyDescent="0.3">
      <c r="A89" s="7"/>
      <c r="B89" s="7"/>
      <c r="C89" s="7"/>
      <c r="D89" s="7"/>
      <c r="E89" s="7"/>
      <c r="F89" s="7"/>
      <c r="G89" s="7"/>
      <c r="H89" s="21"/>
      <c r="I89" s="184"/>
      <c r="J89" s="184"/>
      <c r="K89" s="184"/>
      <c r="L89" s="184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</sheetData>
  <mergeCells count="7">
    <mergeCell ref="O54:S54"/>
    <mergeCell ref="O53:S53"/>
    <mergeCell ref="A7:E7"/>
    <mergeCell ref="H54:L54"/>
    <mergeCell ref="A80:E80"/>
    <mergeCell ref="A55:E55"/>
    <mergeCell ref="A31:E31"/>
  </mergeCells>
  <pageMargins left="0.31496062992125984" right="0.70866141732283472" top="0.74803149606299213" bottom="2.4409448818897639" header="0.31496062992125984" footer="0.31496062992125984"/>
  <pageSetup paperSize="8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DT179"/>
  <sheetViews>
    <sheetView zoomScaleNormal="100" workbookViewId="0">
      <selection activeCell="A88" sqref="A88:XFD88"/>
    </sheetView>
  </sheetViews>
  <sheetFormatPr defaultRowHeight="13.8" x14ac:dyDescent="0.25"/>
  <cols>
    <col min="1" max="5" width="15.77734375" style="7" customWidth="1"/>
    <col min="6" max="6" width="7.88671875" style="7" customWidth="1"/>
    <col min="7" max="7" width="21.77734375" style="7" customWidth="1"/>
    <col min="8" max="12" width="13.5546875" style="7" customWidth="1"/>
    <col min="13" max="13" width="3.21875" style="7" customWidth="1"/>
    <col min="14" max="14" width="21.5546875" style="7" customWidth="1"/>
    <col min="15" max="19" width="13.5546875" style="7" customWidth="1"/>
    <col min="20" max="16384" width="8.88671875" style="7"/>
  </cols>
  <sheetData>
    <row r="6" spans="1:12" ht="14.4" customHeight="1" x14ac:dyDescent="0.25">
      <c r="A6" s="72" t="s">
        <v>154</v>
      </c>
      <c r="B6" s="19"/>
      <c r="C6" s="19"/>
      <c r="D6" s="19"/>
      <c r="E6" s="19"/>
      <c r="F6" s="19"/>
      <c r="G6" s="73"/>
      <c r="H6" s="74"/>
      <c r="I6" s="74"/>
      <c r="J6" s="74"/>
      <c r="K6" s="74"/>
      <c r="L6" s="74"/>
    </row>
    <row r="7" spans="1:12" ht="14.4" customHeight="1" x14ac:dyDescent="0.25">
      <c r="A7" s="646" t="s">
        <v>25</v>
      </c>
      <c r="B7" s="651"/>
      <c r="C7" s="651"/>
      <c r="D7" s="647"/>
      <c r="E7" s="648"/>
      <c r="G7" s="75"/>
      <c r="H7" s="76"/>
      <c r="I7" s="77"/>
      <c r="J7" s="77"/>
      <c r="K7" s="77"/>
      <c r="L7" s="77"/>
    </row>
    <row r="8" spans="1:12" x14ac:dyDescent="0.25">
      <c r="A8" s="24" t="s">
        <v>0</v>
      </c>
      <c r="B8" s="25" t="s">
        <v>2</v>
      </c>
      <c r="C8" s="25" t="s">
        <v>19</v>
      </c>
      <c r="D8" s="25" t="s">
        <v>20</v>
      </c>
      <c r="E8" s="26" t="s">
        <v>18</v>
      </c>
      <c r="G8" s="75"/>
      <c r="H8" s="76"/>
      <c r="I8" s="78"/>
      <c r="J8" s="78"/>
      <c r="K8" s="78"/>
      <c r="L8" s="78"/>
    </row>
    <row r="9" spans="1:12" ht="14.4" customHeight="1" x14ac:dyDescent="0.25">
      <c r="A9" s="594">
        <v>2000</v>
      </c>
      <c r="B9" s="86">
        <f t="shared" ref="B9:B28" si="0">SUM(C9:E9)</f>
        <v>5160540</v>
      </c>
      <c r="C9" s="86">
        <v>3793402</v>
      </c>
      <c r="D9" s="86">
        <v>675299</v>
      </c>
      <c r="E9" s="87">
        <v>691839</v>
      </c>
      <c r="G9" s="79"/>
      <c r="H9" s="76"/>
      <c r="I9" s="74"/>
      <c r="J9" s="74"/>
      <c r="K9" s="74"/>
      <c r="L9" s="74"/>
    </row>
    <row r="10" spans="1:12" ht="14.4" customHeight="1" x14ac:dyDescent="0.25">
      <c r="A10" s="595">
        <v>2001</v>
      </c>
      <c r="B10" s="596">
        <f t="shared" si="0"/>
        <v>4693974.7825330002</v>
      </c>
      <c r="C10" s="596">
        <v>3244306</v>
      </c>
      <c r="D10" s="596">
        <v>742803</v>
      </c>
      <c r="E10" s="606">
        <v>706865.78253299987</v>
      </c>
      <c r="G10" s="80"/>
      <c r="H10" s="76"/>
      <c r="I10" s="77"/>
      <c r="J10" s="77"/>
      <c r="K10" s="77"/>
      <c r="L10" s="77"/>
    </row>
    <row r="11" spans="1:12" x14ac:dyDescent="0.25">
      <c r="A11" s="597">
        <v>2002</v>
      </c>
      <c r="B11" s="596">
        <f t="shared" si="0"/>
        <v>5352015</v>
      </c>
      <c r="C11" s="596">
        <v>4106843</v>
      </c>
      <c r="D11" s="596">
        <v>758247</v>
      </c>
      <c r="E11" s="606">
        <v>486925</v>
      </c>
      <c r="G11" s="79"/>
      <c r="H11" s="76"/>
      <c r="I11" s="74"/>
      <c r="J11" s="74"/>
      <c r="K11" s="74"/>
      <c r="L11" s="74"/>
    </row>
    <row r="12" spans="1:12" ht="14.4" customHeight="1" x14ac:dyDescent="0.25">
      <c r="A12" s="597">
        <v>2003</v>
      </c>
      <c r="B12" s="596">
        <f t="shared" si="0"/>
        <v>5723686</v>
      </c>
      <c r="C12" s="596">
        <v>4257630</v>
      </c>
      <c r="D12" s="596">
        <v>738962</v>
      </c>
      <c r="E12" s="606">
        <v>727094</v>
      </c>
      <c r="F12" s="34"/>
      <c r="G12" s="81"/>
      <c r="H12" s="76"/>
      <c r="I12" s="78"/>
      <c r="J12" s="78"/>
      <c r="K12" s="78"/>
      <c r="L12" s="78"/>
    </row>
    <row r="13" spans="1:12" x14ac:dyDescent="0.25">
      <c r="A13" s="597">
        <v>2004</v>
      </c>
      <c r="B13" s="596">
        <f t="shared" si="0"/>
        <v>5901911</v>
      </c>
      <c r="C13" s="596">
        <v>4587178</v>
      </c>
      <c r="D13" s="596">
        <v>739712</v>
      </c>
      <c r="E13" s="606">
        <v>575021</v>
      </c>
      <c r="G13" s="79"/>
      <c r="H13" s="76"/>
      <c r="I13" s="82"/>
      <c r="J13" s="82"/>
      <c r="K13" s="82"/>
      <c r="L13" s="82"/>
    </row>
    <row r="14" spans="1:12" x14ac:dyDescent="0.25">
      <c r="A14" s="595">
        <v>2005</v>
      </c>
      <c r="B14" s="596">
        <f t="shared" si="0"/>
        <v>6206028</v>
      </c>
      <c r="C14" s="596">
        <v>4677996</v>
      </c>
      <c r="D14" s="596">
        <v>751731</v>
      </c>
      <c r="E14" s="606">
        <v>776301</v>
      </c>
      <c r="G14" s="79"/>
      <c r="H14" s="76"/>
      <c r="I14" s="79"/>
      <c r="J14" s="83"/>
      <c r="K14" s="83"/>
      <c r="L14" s="83"/>
    </row>
    <row r="15" spans="1:12" x14ac:dyDescent="0.25">
      <c r="A15" s="595">
        <v>2006</v>
      </c>
      <c r="B15" s="596">
        <f t="shared" si="0"/>
        <v>6372870</v>
      </c>
      <c r="C15" s="596">
        <v>4832392</v>
      </c>
      <c r="D15" s="596">
        <v>739682</v>
      </c>
      <c r="E15" s="606">
        <v>800796</v>
      </c>
      <c r="G15" s="79"/>
      <c r="H15" s="76"/>
      <c r="I15" s="82"/>
      <c r="J15" s="82"/>
      <c r="K15" s="82"/>
      <c r="L15" s="82"/>
    </row>
    <row r="16" spans="1:12" x14ac:dyDescent="0.25">
      <c r="A16" s="595">
        <v>2007</v>
      </c>
      <c r="B16" s="596">
        <f t="shared" si="0"/>
        <v>6521628</v>
      </c>
      <c r="C16" s="596">
        <v>4952440</v>
      </c>
      <c r="D16" s="596">
        <v>690125</v>
      </c>
      <c r="E16" s="606">
        <v>879063</v>
      </c>
      <c r="G16" s="79"/>
      <c r="H16" s="76"/>
      <c r="I16" s="82"/>
      <c r="J16" s="82"/>
      <c r="K16" s="82"/>
      <c r="L16" s="82"/>
    </row>
    <row r="17" spans="1:12" x14ac:dyDescent="0.25">
      <c r="A17" s="595">
        <v>2008</v>
      </c>
      <c r="B17" s="596">
        <f t="shared" si="0"/>
        <v>6637369</v>
      </c>
      <c r="C17" s="596">
        <v>5140670</v>
      </c>
      <c r="D17" s="596">
        <v>656997</v>
      </c>
      <c r="E17" s="606">
        <v>839702</v>
      </c>
      <c r="G17" s="79"/>
      <c r="H17" s="76"/>
      <c r="I17" s="79"/>
      <c r="J17" s="79"/>
      <c r="K17" s="79"/>
      <c r="L17" s="79"/>
    </row>
    <row r="18" spans="1:12" x14ac:dyDescent="0.25">
      <c r="A18" s="595">
        <v>2009</v>
      </c>
      <c r="B18" s="596">
        <f t="shared" si="0"/>
        <v>6480284</v>
      </c>
      <c r="C18" s="596">
        <v>5014236</v>
      </c>
      <c r="D18" s="596">
        <v>640696</v>
      </c>
      <c r="E18" s="606">
        <v>825352</v>
      </c>
      <c r="G18" s="75"/>
      <c r="H18" s="76"/>
      <c r="I18" s="75"/>
      <c r="J18" s="75"/>
      <c r="K18" s="75"/>
      <c r="L18" s="75"/>
    </row>
    <row r="19" spans="1:12" x14ac:dyDescent="0.25">
      <c r="A19" s="595">
        <v>2010</v>
      </c>
      <c r="B19" s="596">
        <f t="shared" si="0"/>
        <v>6774658</v>
      </c>
      <c r="C19" s="596">
        <v>5384639</v>
      </c>
      <c r="D19" s="596">
        <v>585882</v>
      </c>
      <c r="E19" s="606">
        <v>804137</v>
      </c>
      <c r="G19" s="75"/>
      <c r="H19" s="76"/>
      <c r="I19" s="75"/>
      <c r="J19" s="75"/>
      <c r="K19" s="75"/>
      <c r="L19" s="75"/>
    </row>
    <row r="20" spans="1:12" x14ac:dyDescent="0.25">
      <c r="A20" s="595">
        <v>2011</v>
      </c>
      <c r="B20" s="596">
        <f t="shared" si="0"/>
        <v>6976265</v>
      </c>
      <c r="C20" s="596">
        <v>5613835</v>
      </c>
      <c r="D20" s="596">
        <v>556235</v>
      </c>
      <c r="E20" s="606">
        <v>806195</v>
      </c>
      <c r="G20" s="75"/>
      <c r="H20" s="76"/>
      <c r="I20" s="75"/>
      <c r="J20" s="75"/>
      <c r="K20" s="75"/>
      <c r="L20" s="75"/>
    </row>
    <row r="21" spans="1:12" x14ac:dyDescent="0.25">
      <c r="A21" s="598">
        <v>2012</v>
      </c>
      <c r="B21" s="596">
        <f t="shared" si="0"/>
        <v>6992366</v>
      </c>
      <c r="C21" s="596">
        <v>5724660</v>
      </c>
      <c r="D21" s="596">
        <v>487247</v>
      </c>
      <c r="E21" s="606">
        <v>780459</v>
      </c>
      <c r="G21" s="75"/>
      <c r="H21" s="76"/>
      <c r="I21" s="75"/>
      <c r="J21" s="75"/>
      <c r="K21" s="75"/>
      <c r="L21" s="75"/>
    </row>
    <row r="22" spans="1:12" x14ac:dyDescent="0.25">
      <c r="A22" s="598">
        <v>2013</v>
      </c>
      <c r="B22" s="596">
        <f t="shared" si="0"/>
        <v>7245217</v>
      </c>
      <c r="C22" s="596">
        <v>5965853</v>
      </c>
      <c r="D22" s="596">
        <v>500058</v>
      </c>
      <c r="E22" s="606">
        <v>779306</v>
      </c>
      <c r="G22" s="75"/>
      <c r="H22" s="76"/>
      <c r="I22" s="75"/>
      <c r="J22" s="75"/>
      <c r="K22" s="75"/>
      <c r="L22" s="75"/>
    </row>
    <row r="23" spans="1:12" x14ac:dyDescent="0.25">
      <c r="A23" s="598">
        <v>2014</v>
      </c>
      <c r="B23" s="596">
        <f t="shared" si="0"/>
        <v>7717041</v>
      </c>
      <c r="C23" s="596">
        <v>6391008</v>
      </c>
      <c r="D23" s="596">
        <v>494037</v>
      </c>
      <c r="E23" s="606">
        <v>831996</v>
      </c>
      <c r="G23" s="75"/>
      <c r="H23" s="76"/>
      <c r="I23" s="75"/>
      <c r="J23" s="75"/>
      <c r="K23" s="75"/>
      <c r="L23" s="75"/>
    </row>
    <row r="24" spans="1:12" ht="14.4" customHeight="1" x14ac:dyDescent="0.25">
      <c r="A24" s="598">
        <v>2015</v>
      </c>
      <c r="B24" s="596">
        <f t="shared" si="0"/>
        <v>7672790</v>
      </c>
      <c r="C24" s="596">
        <v>6368631</v>
      </c>
      <c r="D24" s="596">
        <v>438979</v>
      </c>
      <c r="E24" s="606">
        <v>865180</v>
      </c>
      <c r="G24" s="75"/>
      <c r="H24" s="76"/>
      <c r="I24" s="75"/>
      <c r="J24" s="75"/>
      <c r="K24" s="75"/>
      <c r="L24" s="75"/>
    </row>
    <row r="25" spans="1:12" ht="14.4" customHeight="1" x14ac:dyDescent="0.25">
      <c r="A25" s="598">
        <v>2016</v>
      </c>
      <c r="B25" s="596">
        <f t="shared" si="0"/>
        <v>8267244</v>
      </c>
      <c r="C25" s="596">
        <v>6822925</v>
      </c>
      <c r="D25" s="596">
        <v>454573</v>
      </c>
      <c r="E25" s="606">
        <v>989746</v>
      </c>
      <c r="G25" s="75"/>
      <c r="H25" s="76"/>
      <c r="I25" s="75"/>
      <c r="J25" s="84"/>
      <c r="K25" s="85"/>
      <c r="L25" s="75"/>
    </row>
    <row r="26" spans="1:12" ht="14.4" customHeight="1" x14ac:dyDescent="0.25">
      <c r="A26" s="598">
        <v>2017</v>
      </c>
      <c r="B26" s="596">
        <f t="shared" si="0"/>
        <v>9878715</v>
      </c>
      <c r="C26" s="596">
        <v>8210186</v>
      </c>
      <c r="D26" s="596">
        <v>484640</v>
      </c>
      <c r="E26" s="606">
        <v>1183889</v>
      </c>
      <c r="G26" s="75"/>
      <c r="H26" s="76"/>
      <c r="I26" s="75"/>
      <c r="J26" s="84"/>
      <c r="K26" s="85"/>
      <c r="L26" s="75"/>
    </row>
    <row r="27" spans="1:12" ht="14.4" customHeight="1" x14ac:dyDescent="0.25">
      <c r="A27" s="598">
        <v>2018</v>
      </c>
      <c r="B27" s="596">
        <f t="shared" si="0"/>
        <v>10745950</v>
      </c>
      <c r="C27" s="596">
        <v>9002296</v>
      </c>
      <c r="D27" s="596">
        <v>494583</v>
      </c>
      <c r="E27" s="606">
        <v>1249071</v>
      </c>
      <c r="F27" s="88"/>
      <c r="G27" s="75"/>
      <c r="H27" s="601"/>
      <c r="I27" s="602"/>
      <c r="J27" s="603"/>
      <c r="K27" s="603"/>
      <c r="L27" s="603"/>
    </row>
    <row r="28" spans="1:12" ht="14.4" customHeight="1" x14ac:dyDescent="0.25">
      <c r="A28" s="89">
        <v>2019</v>
      </c>
      <c r="B28" s="90">
        <f t="shared" si="0"/>
        <v>11484129</v>
      </c>
      <c r="C28" s="90">
        <v>9657327</v>
      </c>
      <c r="D28" s="90">
        <v>494921</v>
      </c>
      <c r="E28" s="91">
        <v>1331881</v>
      </c>
      <c r="F28" s="88"/>
      <c r="G28" s="75"/>
      <c r="H28" s="601"/>
      <c r="I28" s="602"/>
      <c r="J28" s="603"/>
      <c r="K28" s="603"/>
      <c r="L28" s="603"/>
    </row>
    <row r="29" spans="1:12" ht="14.4" customHeight="1" x14ac:dyDescent="0.25">
      <c r="A29" s="42" t="s">
        <v>191</v>
      </c>
      <c r="B29" s="36">
        <f>SUM(B9:B28)</f>
        <v>142804680.78253299</v>
      </c>
      <c r="C29" s="36">
        <f t="shared" ref="C29:E29" si="1">SUM(C9:C28)</f>
        <v>113748453</v>
      </c>
      <c r="D29" s="36">
        <f t="shared" si="1"/>
        <v>12125409</v>
      </c>
      <c r="E29" s="36">
        <f t="shared" si="1"/>
        <v>16930818.782532997</v>
      </c>
      <c r="G29" s="75"/>
      <c r="H29" s="601"/>
      <c r="I29" s="601"/>
      <c r="J29" s="601"/>
      <c r="K29" s="601"/>
      <c r="L29" s="601"/>
    </row>
    <row r="30" spans="1:12" x14ac:dyDescent="0.25">
      <c r="A30" s="21"/>
      <c r="B30" s="36"/>
      <c r="C30" s="36"/>
      <c r="D30" s="36"/>
      <c r="E30" s="36"/>
      <c r="G30" s="75"/>
      <c r="H30" s="601"/>
      <c r="I30" s="602"/>
      <c r="J30" s="605"/>
      <c r="K30" s="605"/>
      <c r="L30" s="605"/>
    </row>
    <row r="31" spans="1:12" ht="14.4" customHeight="1" x14ac:dyDescent="0.25">
      <c r="A31" s="646" t="s">
        <v>26</v>
      </c>
      <c r="B31" s="647"/>
      <c r="C31" s="647"/>
      <c r="D31" s="647"/>
      <c r="E31" s="648"/>
      <c r="G31" s="75"/>
      <c r="H31" s="601"/>
      <c r="I31" s="602"/>
      <c r="J31" s="605"/>
      <c r="K31" s="605"/>
      <c r="L31" s="605"/>
    </row>
    <row r="32" spans="1:12" x14ac:dyDescent="0.25">
      <c r="A32" s="24" t="s">
        <v>0</v>
      </c>
      <c r="B32" s="25" t="s">
        <v>2</v>
      </c>
      <c r="C32" s="25" t="s">
        <v>19</v>
      </c>
      <c r="D32" s="25" t="s">
        <v>20</v>
      </c>
      <c r="E32" s="26" t="s">
        <v>18</v>
      </c>
      <c r="G32" s="75"/>
      <c r="H32" s="76"/>
      <c r="I32" s="75"/>
    </row>
    <row r="33" spans="1:12" x14ac:dyDescent="0.25">
      <c r="A33" s="594">
        <v>2000</v>
      </c>
      <c r="B33" s="86">
        <f t="shared" ref="B33:B52" si="2">SUM(C33:E33)</f>
        <v>4921674</v>
      </c>
      <c r="C33" s="86">
        <v>4491318</v>
      </c>
      <c r="D33" s="86">
        <v>412374</v>
      </c>
      <c r="E33" s="87">
        <v>17982</v>
      </c>
      <c r="G33" s="75"/>
      <c r="H33" s="76"/>
      <c r="I33" s="75"/>
    </row>
    <row r="34" spans="1:12" x14ac:dyDescent="0.25">
      <c r="A34" s="595">
        <v>2001</v>
      </c>
      <c r="B34" s="596">
        <f t="shared" si="2"/>
        <v>5514804.7029999997</v>
      </c>
      <c r="C34" s="596">
        <v>5021924</v>
      </c>
      <c r="D34" s="596">
        <v>444889</v>
      </c>
      <c r="E34" s="606">
        <v>47991.703000000009</v>
      </c>
      <c r="G34" s="75"/>
      <c r="H34" s="76"/>
      <c r="I34" s="75"/>
    </row>
    <row r="35" spans="1:12" ht="14.4" customHeight="1" x14ac:dyDescent="0.25">
      <c r="A35" s="597">
        <v>2002</v>
      </c>
      <c r="B35" s="596">
        <f t="shared" si="2"/>
        <v>4643811</v>
      </c>
      <c r="C35" s="596">
        <v>4169975</v>
      </c>
      <c r="D35" s="596">
        <v>444440</v>
      </c>
      <c r="E35" s="606">
        <v>29396</v>
      </c>
      <c r="G35" s="75"/>
      <c r="H35" s="76"/>
      <c r="I35" s="75"/>
    </row>
    <row r="36" spans="1:12" x14ac:dyDescent="0.25">
      <c r="A36" s="597">
        <v>2003</v>
      </c>
      <c r="B36" s="596">
        <f t="shared" si="2"/>
        <v>4585152</v>
      </c>
      <c r="C36" s="596">
        <v>4082160</v>
      </c>
      <c r="D36" s="596">
        <v>465637</v>
      </c>
      <c r="E36" s="606">
        <v>37355</v>
      </c>
      <c r="F36" s="34"/>
      <c r="G36" s="75"/>
      <c r="H36" s="76"/>
      <c r="I36" s="75"/>
      <c r="J36" s="34"/>
      <c r="K36" s="34"/>
      <c r="L36" s="34"/>
    </row>
    <row r="37" spans="1:12" x14ac:dyDescent="0.25">
      <c r="A37" s="597">
        <v>2004</v>
      </c>
      <c r="B37" s="596">
        <f t="shared" si="2"/>
        <v>4851381</v>
      </c>
      <c r="C37" s="596">
        <v>4348389</v>
      </c>
      <c r="D37" s="596">
        <v>465474</v>
      </c>
      <c r="E37" s="606">
        <v>37518</v>
      </c>
      <c r="G37" s="75"/>
      <c r="H37" s="76"/>
      <c r="I37" s="75"/>
    </row>
    <row r="38" spans="1:12" ht="14.4" customHeight="1" x14ac:dyDescent="0.25">
      <c r="A38" s="595">
        <v>2005</v>
      </c>
      <c r="B38" s="596">
        <f t="shared" si="2"/>
        <v>5189349</v>
      </c>
      <c r="C38" s="596">
        <v>4656746</v>
      </c>
      <c r="D38" s="596">
        <v>471666</v>
      </c>
      <c r="E38" s="606">
        <v>60937</v>
      </c>
      <c r="G38" s="75"/>
      <c r="H38" s="76"/>
      <c r="I38" s="75"/>
    </row>
    <row r="39" spans="1:12" x14ac:dyDescent="0.25">
      <c r="A39" s="595">
        <v>2006</v>
      </c>
      <c r="B39" s="596">
        <f t="shared" si="2"/>
        <v>5934850</v>
      </c>
      <c r="C39" s="596">
        <v>5368599</v>
      </c>
      <c r="D39" s="596">
        <v>506701</v>
      </c>
      <c r="E39" s="606">
        <v>59550</v>
      </c>
      <c r="G39" s="75"/>
      <c r="H39" s="76"/>
      <c r="I39" s="75"/>
    </row>
    <row r="40" spans="1:12" x14ac:dyDescent="0.25">
      <c r="A40" s="595">
        <v>2007</v>
      </c>
      <c r="B40" s="596">
        <f t="shared" si="2"/>
        <v>6911901</v>
      </c>
      <c r="C40" s="596">
        <v>6280883</v>
      </c>
      <c r="D40" s="596">
        <v>582635</v>
      </c>
      <c r="E40" s="606">
        <v>48383</v>
      </c>
      <c r="G40" s="75"/>
      <c r="H40" s="76"/>
      <c r="I40" s="75"/>
    </row>
    <row r="41" spans="1:12" x14ac:dyDescent="0.25">
      <c r="A41" s="595">
        <v>2008</v>
      </c>
      <c r="B41" s="596">
        <f t="shared" si="2"/>
        <v>7181834</v>
      </c>
      <c r="C41" s="596">
        <v>6514052</v>
      </c>
      <c r="D41" s="596">
        <v>620346</v>
      </c>
      <c r="E41" s="606">
        <v>47436</v>
      </c>
      <c r="G41" s="75"/>
      <c r="H41" s="76"/>
      <c r="I41" s="75"/>
    </row>
    <row r="42" spans="1:12" x14ac:dyDescent="0.25">
      <c r="A42" s="595">
        <v>2009</v>
      </c>
      <c r="B42" s="596">
        <f t="shared" si="2"/>
        <v>6928322</v>
      </c>
      <c r="C42" s="596">
        <v>6309320</v>
      </c>
      <c r="D42" s="596">
        <v>581074</v>
      </c>
      <c r="E42" s="606">
        <v>37928</v>
      </c>
    </row>
    <row r="43" spans="1:12" x14ac:dyDescent="0.25">
      <c r="A43" s="595">
        <v>2010</v>
      </c>
      <c r="B43" s="596">
        <f t="shared" si="2"/>
        <v>7458990</v>
      </c>
      <c r="C43" s="596">
        <v>6860639</v>
      </c>
      <c r="D43" s="596">
        <v>566427</v>
      </c>
      <c r="E43" s="606">
        <v>31924</v>
      </c>
    </row>
    <row r="44" spans="1:12" x14ac:dyDescent="0.25">
      <c r="A44" s="595">
        <v>2011</v>
      </c>
      <c r="B44" s="596">
        <f t="shared" si="2"/>
        <v>8194523</v>
      </c>
      <c r="C44" s="596">
        <v>7517517</v>
      </c>
      <c r="D44" s="596">
        <v>638008</v>
      </c>
      <c r="E44" s="606">
        <v>38998</v>
      </c>
    </row>
    <row r="45" spans="1:12" x14ac:dyDescent="0.25">
      <c r="A45" s="598">
        <v>2012</v>
      </c>
      <c r="B45" s="596">
        <f t="shared" si="2"/>
        <v>8378466</v>
      </c>
      <c r="C45" s="596">
        <v>7700369</v>
      </c>
      <c r="D45" s="596">
        <v>651319</v>
      </c>
      <c r="E45" s="606">
        <v>26778</v>
      </c>
    </row>
    <row r="46" spans="1:12" x14ac:dyDescent="0.25">
      <c r="A46" s="598">
        <v>2013</v>
      </c>
      <c r="B46" s="596">
        <f t="shared" si="2"/>
        <v>8906009</v>
      </c>
      <c r="C46" s="596">
        <v>8148148</v>
      </c>
      <c r="D46" s="596">
        <v>723206</v>
      </c>
      <c r="E46" s="606">
        <v>34655</v>
      </c>
    </row>
    <row r="47" spans="1:12" x14ac:dyDescent="0.25">
      <c r="A47" s="598">
        <v>2014</v>
      </c>
      <c r="B47" s="596">
        <f t="shared" si="2"/>
        <v>9979866</v>
      </c>
      <c r="C47" s="596">
        <v>9174340</v>
      </c>
      <c r="D47" s="596">
        <v>777877</v>
      </c>
      <c r="E47" s="606">
        <v>27649</v>
      </c>
    </row>
    <row r="48" spans="1:12" x14ac:dyDescent="0.25">
      <c r="A48" s="598">
        <v>2015</v>
      </c>
      <c r="B48" s="596">
        <f t="shared" si="2"/>
        <v>11984542</v>
      </c>
      <c r="C48" s="596">
        <v>10884048</v>
      </c>
      <c r="D48" s="596">
        <v>914305</v>
      </c>
      <c r="E48" s="606">
        <v>186189</v>
      </c>
    </row>
    <row r="49" spans="1:21" x14ac:dyDescent="0.25">
      <c r="A49" s="598">
        <v>2016</v>
      </c>
      <c r="B49" s="596">
        <f t="shared" si="2"/>
        <v>14233612</v>
      </c>
      <c r="C49" s="596">
        <v>12877123</v>
      </c>
      <c r="D49" s="596">
        <v>1098515</v>
      </c>
      <c r="E49" s="606">
        <v>257974</v>
      </c>
    </row>
    <row r="50" spans="1:21" x14ac:dyDescent="0.25">
      <c r="A50" s="598">
        <v>2017</v>
      </c>
      <c r="B50" s="596">
        <f t="shared" si="2"/>
        <v>16377370</v>
      </c>
      <c r="C50" s="596">
        <v>14872074</v>
      </c>
      <c r="D50" s="596">
        <v>1195042</v>
      </c>
      <c r="E50" s="606">
        <v>310254</v>
      </c>
    </row>
    <row r="51" spans="1:21" x14ac:dyDescent="0.25">
      <c r="A51" s="598">
        <v>2018</v>
      </c>
      <c r="B51" s="596">
        <f t="shared" si="2"/>
        <v>17292349</v>
      </c>
      <c r="C51" s="596">
        <v>15816264</v>
      </c>
      <c r="D51" s="596">
        <v>1175480</v>
      </c>
      <c r="E51" s="606">
        <v>300605</v>
      </c>
      <c r="G51" s="88"/>
      <c r="H51" s="605"/>
      <c r="I51" s="605"/>
      <c r="J51" s="605"/>
      <c r="K51" s="605"/>
      <c r="L51" s="605"/>
    </row>
    <row r="52" spans="1:21" x14ac:dyDescent="0.25">
      <c r="A52" s="89">
        <v>2019</v>
      </c>
      <c r="B52" s="90">
        <f t="shared" si="2"/>
        <v>18466641</v>
      </c>
      <c r="C52" s="90">
        <v>16986115</v>
      </c>
      <c r="D52" s="90">
        <v>1184374</v>
      </c>
      <c r="E52" s="91">
        <v>296152</v>
      </c>
      <c r="G52" s="88"/>
      <c r="H52" s="604"/>
      <c r="I52" s="604"/>
      <c r="J52" s="604"/>
      <c r="K52" s="604"/>
      <c r="L52" s="604"/>
    </row>
    <row r="53" spans="1:21" x14ac:dyDescent="0.25">
      <c r="A53" s="42" t="s">
        <v>191</v>
      </c>
      <c r="B53" s="36">
        <f>SUM(B33:B52)</f>
        <v>177935446.70300001</v>
      </c>
      <c r="C53" s="36">
        <f t="shared" ref="C53:E53" si="3">SUM(C33:C52)</f>
        <v>162080003</v>
      </c>
      <c r="D53" s="36">
        <f t="shared" si="3"/>
        <v>13919789</v>
      </c>
      <c r="E53" s="36">
        <f t="shared" si="3"/>
        <v>1935654.703</v>
      </c>
      <c r="G53" s="21"/>
      <c r="H53" s="605"/>
      <c r="I53" s="605"/>
      <c r="J53" s="605"/>
      <c r="K53" s="605"/>
      <c r="L53" s="605"/>
      <c r="M53" s="21"/>
      <c r="N53" s="21"/>
      <c r="O53" s="639" t="s">
        <v>148</v>
      </c>
      <c r="P53" s="639"/>
      <c r="Q53" s="639"/>
      <c r="R53" s="639"/>
      <c r="S53" s="639"/>
      <c r="T53" s="21"/>
      <c r="U53" s="21"/>
    </row>
    <row r="54" spans="1:21" ht="14.4" customHeight="1" x14ac:dyDescent="0.25">
      <c r="A54" s="21"/>
      <c r="B54" s="36"/>
      <c r="C54" s="36"/>
      <c r="D54" s="36"/>
      <c r="E54" s="36"/>
      <c r="G54" s="21"/>
      <c r="H54" s="649" t="s">
        <v>194</v>
      </c>
      <c r="I54" s="652"/>
      <c r="J54" s="649"/>
      <c r="K54" s="649"/>
      <c r="L54" s="649"/>
      <c r="M54" s="21"/>
      <c r="N54" s="21"/>
      <c r="O54" s="649" t="s">
        <v>194</v>
      </c>
      <c r="P54" s="649"/>
      <c r="Q54" s="649"/>
      <c r="R54" s="649"/>
      <c r="S54" s="649"/>
      <c r="T54" s="21"/>
      <c r="U54" s="21"/>
    </row>
    <row r="55" spans="1:21" ht="24.75" customHeight="1" x14ac:dyDescent="0.25">
      <c r="A55" s="646" t="s">
        <v>27</v>
      </c>
      <c r="B55" s="647"/>
      <c r="C55" s="647"/>
      <c r="D55" s="647"/>
      <c r="E55" s="648"/>
      <c r="G55" s="21"/>
      <c r="H55" s="92" t="s">
        <v>23</v>
      </c>
      <c r="I55" s="93" t="s">
        <v>2</v>
      </c>
      <c r="J55" s="93" t="s">
        <v>19</v>
      </c>
      <c r="K55" s="93" t="s">
        <v>20</v>
      </c>
      <c r="L55" s="93" t="s">
        <v>18</v>
      </c>
      <c r="M55" s="21"/>
      <c r="N55" s="21"/>
      <c r="O55" s="92" t="s">
        <v>23</v>
      </c>
      <c r="P55" s="93" t="s">
        <v>2</v>
      </c>
      <c r="Q55" s="93" t="s">
        <v>19</v>
      </c>
      <c r="R55" s="93" t="s">
        <v>20</v>
      </c>
      <c r="S55" s="93" t="s">
        <v>18</v>
      </c>
      <c r="T55" s="21"/>
      <c r="U55" s="21"/>
    </row>
    <row r="56" spans="1:21" x14ac:dyDescent="0.25">
      <c r="A56" s="24" t="s">
        <v>0</v>
      </c>
      <c r="B56" s="25" t="s">
        <v>2</v>
      </c>
      <c r="C56" s="25" t="s">
        <v>19</v>
      </c>
      <c r="D56" s="25" t="s">
        <v>20</v>
      </c>
      <c r="E56" s="26" t="s">
        <v>18</v>
      </c>
      <c r="G56" s="32" t="s">
        <v>10</v>
      </c>
      <c r="H56" s="42" t="s">
        <v>191</v>
      </c>
      <c r="I56" s="94">
        <f>SUM(J56:L56)</f>
        <v>142804680.78253299</v>
      </c>
      <c r="J56" s="94">
        <f>C29</f>
        <v>113748453</v>
      </c>
      <c r="K56" s="94">
        <f>D29</f>
        <v>12125409</v>
      </c>
      <c r="L56" s="94">
        <f>E29</f>
        <v>16930818.782532997</v>
      </c>
      <c r="M56" s="21"/>
      <c r="N56" s="32" t="s">
        <v>10</v>
      </c>
      <c r="O56" s="42" t="s">
        <v>191</v>
      </c>
      <c r="P56" s="35">
        <f>SUM(Q56:S56)</f>
        <v>1</v>
      </c>
      <c r="Q56" s="35">
        <f>J56/$I$56</f>
        <v>0.79653168493278848</v>
      </c>
      <c r="R56" s="35">
        <f>K56/$I$56</f>
        <v>8.4909044532405178E-2</v>
      </c>
      <c r="S56" s="35">
        <f>L56/$I$56</f>
        <v>0.1185592705348064</v>
      </c>
      <c r="T56" s="21"/>
      <c r="U56" s="21"/>
    </row>
    <row r="57" spans="1:21" ht="15" customHeight="1" x14ac:dyDescent="0.25">
      <c r="A57" s="594">
        <v>2000</v>
      </c>
      <c r="B57" s="100">
        <f t="shared" ref="B57:B76" si="4">SUM(C57:E57)</f>
        <v>10082214</v>
      </c>
      <c r="C57" s="86">
        <f t="shared" ref="C57:E73" si="5">C9+C33</f>
        <v>8284720</v>
      </c>
      <c r="D57" s="86">
        <f t="shared" si="5"/>
        <v>1087673</v>
      </c>
      <c r="E57" s="87">
        <f t="shared" si="5"/>
        <v>709821</v>
      </c>
      <c r="G57" s="32" t="s">
        <v>11</v>
      </c>
      <c r="H57" s="42" t="s">
        <v>191</v>
      </c>
      <c r="I57" s="94">
        <f>SUM(J57:L57)</f>
        <v>177935446.70300001</v>
      </c>
      <c r="J57" s="94">
        <f>C53</f>
        <v>162080003</v>
      </c>
      <c r="K57" s="94">
        <f>D53</f>
        <v>13919789</v>
      </c>
      <c r="L57" s="94">
        <f>E53</f>
        <v>1935654.703</v>
      </c>
      <c r="M57" s="21"/>
      <c r="N57" s="32" t="s">
        <v>11</v>
      </c>
      <c r="O57" s="42" t="s">
        <v>191</v>
      </c>
      <c r="P57" s="35">
        <f>SUM(Q57:S57)</f>
        <v>1</v>
      </c>
      <c r="Q57" s="35">
        <f>J57/$I$57</f>
        <v>0.9108921578202176</v>
      </c>
      <c r="R57" s="35">
        <f>K57/$I$57</f>
        <v>7.8229432403281285E-2</v>
      </c>
      <c r="S57" s="35">
        <f>L57/$I$57</f>
        <v>1.0878409776501067E-2</v>
      </c>
      <c r="T57" s="21"/>
      <c r="U57" s="21"/>
    </row>
    <row r="58" spans="1:21" ht="15" customHeight="1" x14ac:dyDescent="0.25">
      <c r="A58" s="595">
        <v>2001</v>
      </c>
      <c r="B58" s="607">
        <f t="shared" si="4"/>
        <v>10208779.485532999</v>
      </c>
      <c r="C58" s="596">
        <f t="shared" si="5"/>
        <v>8266230</v>
      </c>
      <c r="D58" s="596">
        <f t="shared" si="5"/>
        <v>1187692</v>
      </c>
      <c r="E58" s="606">
        <f t="shared" si="5"/>
        <v>754857.48553299985</v>
      </c>
      <c r="G58" s="32" t="s">
        <v>2</v>
      </c>
      <c r="H58" s="42" t="s">
        <v>191</v>
      </c>
      <c r="I58" s="95">
        <f>SUM(J58:L58)</f>
        <v>320740127.485533</v>
      </c>
      <c r="J58" s="95">
        <f>SUM(J56:J57)</f>
        <v>275828456</v>
      </c>
      <c r="K58" s="95">
        <f t="shared" ref="K58:L58" si="6">SUM(K56:K57)</f>
        <v>26045198</v>
      </c>
      <c r="L58" s="95">
        <f t="shared" si="6"/>
        <v>18866473.485532999</v>
      </c>
      <c r="M58" s="21"/>
      <c r="N58" s="32" t="s">
        <v>2</v>
      </c>
      <c r="O58" s="42" t="s">
        <v>191</v>
      </c>
      <c r="P58" s="35">
        <f>SUM(Q58:S58)</f>
        <v>1</v>
      </c>
      <c r="Q58" s="35">
        <f>J58/$I$58</f>
        <v>0.85997489045844833</v>
      </c>
      <c r="R58" s="35">
        <f>K58/$I$58</f>
        <v>8.1203428470841305E-2</v>
      </c>
      <c r="S58" s="35">
        <f>L58/$I$58</f>
        <v>5.8821681070710341E-2</v>
      </c>
      <c r="T58" s="21"/>
      <c r="U58" s="21"/>
    </row>
    <row r="59" spans="1:21" x14ac:dyDescent="0.25">
      <c r="A59" s="595">
        <v>2002</v>
      </c>
      <c r="B59" s="607">
        <f t="shared" si="4"/>
        <v>9995826</v>
      </c>
      <c r="C59" s="596">
        <f t="shared" si="5"/>
        <v>8276818</v>
      </c>
      <c r="D59" s="596">
        <f t="shared" si="5"/>
        <v>1202687</v>
      </c>
      <c r="E59" s="606">
        <f t="shared" si="5"/>
        <v>516321</v>
      </c>
      <c r="G59" s="21"/>
      <c r="H59" s="21"/>
      <c r="I59" s="23"/>
      <c r="J59" s="20"/>
      <c r="K59" s="20"/>
      <c r="L59" s="20"/>
      <c r="M59" s="21"/>
      <c r="N59" s="32"/>
      <c r="O59" s="96"/>
      <c r="P59" s="97"/>
      <c r="Q59" s="97"/>
      <c r="R59" s="97"/>
      <c r="S59" s="97"/>
      <c r="T59" s="21"/>
      <c r="U59" s="21"/>
    </row>
    <row r="60" spans="1:21" x14ac:dyDescent="0.25">
      <c r="A60" s="597">
        <v>2003</v>
      </c>
      <c r="B60" s="607">
        <f t="shared" si="4"/>
        <v>10308838</v>
      </c>
      <c r="C60" s="596">
        <f t="shared" si="5"/>
        <v>8339790</v>
      </c>
      <c r="D60" s="596">
        <f t="shared" si="5"/>
        <v>1204599</v>
      </c>
      <c r="E60" s="606">
        <f t="shared" si="5"/>
        <v>764449</v>
      </c>
      <c r="F60" s="54"/>
      <c r="G60" s="32" t="s">
        <v>10</v>
      </c>
      <c r="H60" s="42" t="s">
        <v>12</v>
      </c>
      <c r="I60" s="35">
        <f>I56/I58</f>
        <v>0.44523484448940426</v>
      </c>
      <c r="J60" s="35">
        <f t="shared" ref="J60:L60" si="7">J56/J58</f>
        <v>0.41238839041320668</v>
      </c>
      <c r="K60" s="35">
        <f t="shared" si="7"/>
        <v>0.46555257518103721</v>
      </c>
      <c r="L60" s="35">
        <f t="shared" si="7"/>
        <v>0.89740241044600721</v>
      </c>
      <c r="M60" s="21"/>
      <c r="N60" s="21"/>
      <c r="O60" s="21"/>
      <c r="P60" s="21"/>
      <c r="Q60" s="21"/>
      <c r="R60" s="21"/>
      <c r="S60" s="21"/>
      <c r="T60" s="21"/>
      <c r="U60" s="21"/>
    </row>
    <row r="61" spans="1:21" x14ac:dyDescent="0.25">
      <c r="A61" s="595">
        <v>2004</v>
      </c>
      <c r="B61" s="607">
        <f t="shared" si="4"/>
        <v>10753292</v>
      </c>
      <c r="C61" s="596">
        <f t="shared" si="5"/>
        <v>8935567</v>
      </c>
      <c r="D61" s="596">
        <f t="shared" si="5"/>
        <v>1205186</v>
      </c>
      <c r="E61" s="606">
        <f t="shared" si="5"/>
        <v>612539</v>
      </c>
      <c r="G61" s="32" t="s">
        <v>11</v>
      </c>
      <c r="H61" s="42" t="s">
        <v>12</v>
      </c>
      <c r="I61" s="35">
        <f>I57/I58</f>
        <v>0.55476515551059569</v>
      </c>
      <c r="J61" s="35">
        <f t="shared" ref="J61:L61" si="8">J57/J58</f>
        <v>0.58761160958679337</v>
      </c>
      <c r="K61" s="35">
        <f t="shared" si="8"/>
        <v>0.53444742481896279</v>
      </c>
      <c r="L61" s="35">
        <f t="shared" si="8"/>
        <v>0.10259758955399266</v>
      </c>
      <c r="M61" s="21"/>
      <c r="N61" s="21"/>
      <c r="O61" s="21"/>
      <c r="P61" s="21"/>
      <c r="Q61" s="21"/>
      <c r="R61" s="21"/>
      <c r="S61" s="21"/>
      <c r="T61" s="21"/>
      <c r="U61" s="21"/>
    </row>
    <row r="62" spans="1:21" x14ac:dyDescent="0.25">
      <c r="A62" s="595">
        <v>2005</v>
      </c>
      <c r="B62" s="607">
        <f t="shared" si="4"/>
        <v>11395377</v>
      </c>
      <c r="C62" s="596">
        <f t="shared" si="5"/>
        <v>9334742</v>
      </c>
      <c r="D62" s="596">
        <f t="shared" si="5"/>
        <v>1223397</v>
      </c>
      <c r="E62" s="606">
        <f t="shared" si="5"/>
        <v>837238</v>
      </c>
      <c r="G62" s="21"/>
      <c r="H62" s="21"/>
      <c r="I62" s="35"/>
      <c r="J62" s="35"/>
      <c r="K62" s="35"/>
      <c r="L62" s="35"/>
      <c r="M62" s="21"/>
      <c r="N62" s="21"/>
      <c r="O62" s="21"/>
      <c r="P62" s="21"/>
      <c r="Q62" s="21"/>
      <c r="R62" s="21"/>
      <c r="S62" s="21"/>
      <c r="T62" s="21"/>
      <c r="U62" s="21"/>
    </row>
    <row r="63" spans="1:21" x14ac:dyDescent="0.25">
      <c r="A63" s="595">
        <v>2006</v>
      </c>
      <c r="B63" s="607">
        <f t="shared" si="4"/>
        <v>12307720</v>
      </c>
      <c r="C63" s="596">
        <f t="shared" si="5"/>
        <v>10200991</v>
      </c>
      <c r="D63" s="596">
        <f t="shared" si="5"/>
        <v>1246383</v>
      </c>
      <c r="E63" s="606">
        <f t="shared" si="5"/>
        <v>860346</v>
      </c>
      <c r="G63" s="32"/>
      <c r="H63" s="32"/>
      <c r="I63" s="32"/>
      <c r="J63" s="32"/>
      <c r="K63" s="32"/>
      <c r="L63" s="32"/>
      <c r="M63" s="21"/>
      <c r="N63" s="21"/>
      <c r="O63" s="21"/>
      <c r="P63" s="21"/>
      <c r="Q63" s="21"/>
      <c r="R63" s="21"/>
      <c r="S63" s="21"/>
      <c r="T63" s="21"/>
      <c r="U63" s="21"/>
    </row>
    <row r="64" spans="1:21" ht="14.4" customHeight="1" x14ac:dyDescent="0.25">
      <c r="A64" s="595">
        <v>2007</v>
      </c>
      <c r="B64" s="607">
        <f t="shared" si="4"/>
        <v>13433529</v>
      </c>
      <c r="C64" s="596">
        <f t="shared" si="5"/>
        <v>11233323</v>
      </c>
      <c r="D64" s="596">
        <f t="shared" si="5"/>
        <v>1272760</v>
      </c>
      <c r="E64" s="606">
        <f t="shared" si="5"/>
        <v>927446</v>
      </c>
      <c r="G64" s="32"/>
      <c r="H64" s="32"/>
      <c r="I64" s="32"/>
      <c r="J64" s="32"/>
      <c r="K64" s="32"/>
      <c r="L64" s="32"/>
      <c r="M64" s="21"/>
      <c r="N64" s="21"/>
      <c r="O64" s="21"/>
      <c r="P64" s="21"/>
      <c r="Q64" s="21"/>
      <c r="R64" s="21"/>
      <c r="S64" s="21"/>
      <c r="T64" s="21"/>
      <c r="U64" s="21"/>
    </row>
    <row r="65" spans="1:124" x14ac:dyDescent="0.25">
      <c r="A65" s="595">
        <v>2008</v>
      </c>
      <c r="B65" s="607">
        <f t="shared" si="4"/>
        <v>13819203</v>
      </c>
      <c r="C65" s="596">
        <f t="shared" si="5"/>
        <v>11654722</v>
      </c>
      <c r="D65" s="596">
        <f t="shared" si="5"/>
        <v>1277343</v>
      </c>
      <c r="E65" s="606">
        <f t="shared" si="5"/>
        <v>887138</v>
      </c>
      <c r="G65" s="32"/>
      <c r="H65" s="32"/>
      <c r="I65" s="32"/>
      <c r="J65" s="32"/>
      <c r="K65" s="32"/>
      <c r="L65" s="32"/>
      <c r="M65" s="21"/>
      <c r="N65" s="21"/>
      <c r="O65" s="21"/>
      <c r="P65" s="21"/>
      <c r="Q65" s="21"/>
      <c r="R65" s="21"/>
      <c r="S65" s="21"/>
      <c r="T65" s="21"/>
      <c r="U65" s="21"/>
    </row>
    <row r="66" spans="1:124" x14ac:dyDescent="0.25">
      <c r="A66" s="595">
        <v>2009</v>
      </c>
      <c r="B66" s="607">
        <f t="shared" si="4"/>
        <v>13408606</v>
      </c>
      <c r="C66" s="596">
        <f t="shared" si="5"/>
        <v>11323556</v>
      </c>
      <c r="D66" s="596">
        <f t="shared" si="5"/>
        <v>1221770</v>
      </c>
      <c r="E66" s="606">
        <f t="shared" si="5"/>
        <v>863280</v>
      </c>
      <c r="G66" s="32"/>
      <c r="H66" s="32"/>
      <c r="I66" s="32"/>
      <c r="J66" s="32"/>
      <c r="K66" s="32"/>
      <c r="L66" s="32"/>
    </row>
    <row r="67" spans="1:124" ht="14.4" customHeight="1" x14ac:dyDescent="0.25">
      <c r="A67" s="595">
        <v>2010</v>
      </c>
      <c r="B67" s="607">
        <f t="shared" si="4"/>
        <v>14233648</v>
      </c>
      <c r="C67" s="596">
        <f t="shared" si="5"/>
        <v>12245278</v>
      </c>
      <c r="D67" s="596">
        <f t="shared" si="5"/>
        <v>1152309</v>
      </c>
      <c r="E67" s="606">
        <f t="shared" si="5"/>
        <v>836061</v>
      </c>
      <c r="G67" s="32"/>
      <c r="H67" s="32"/>
      <c r="I67" s="32"/>
      <c r="J67" s="32"/>
      <c r="K67" s="32"/>
      <c r="L67" s="32"/>
    </row>
    <row r="68" spans="1:124" x14ac:dyDescent="0.25">
      <c r="A68" s="595">
        <v>2011</v>
      </c>
      <c r="B68" s="607">
        <f t="shared" si="4"/>
        <v>15170788</v>
      </c>
      <c r="C68" s="596">
        <f t="shared" si="5"/>
        <v>13131352</v>
      </c>
      <c r="D68" s="596">
        <f t="shared" si="5"/>
        <v>1194243</v>
      </c>
      <c r="E68" s="606">
        <f t="shared" si="5"/>
        <v>845193</v>
      </c>
      <c r="G68" s="32"/>
      <c r="H68" s="32"/>
      <c r="I68" s="32"/>
      <c r="J68" s="32"/>
      <c r="K68" s="32"/>
      <c r="L68" s="32"/>
    </row>
    <row r="69" spans="1:124" x14ac:dyDescent="0.25">
      <c r="A69" s="598">
        <v>2012</v>
      </c>
      <c r="B69" s="607">
        <f t="shared" si="4"/>
        <v>15370832</v>
      </c>
      <c r="C69" s="596">
        <f t="shared" si="5"/>
        <v>13425029</v>
      </c>
      <c r="D69" s="596">
        <f t="shared" si="5"/>
        <v>1138566</v>
      </c>
      <c r="E69" s="606">
        <f t="shared" si="5"/>
        <v>807237</v>
      </c>
      <c r="G69" s="32"/>
      <c r="H69" s="32"/>
      <c r="I69" s="32"/>
      <c r="J69" s="32"/>
      <c r="K69" s="32"/>
      <c r="L69" s="32"/>
      <c r="N69" s="98"/>
      <c r="O69" s="98"/>
      <c r="P69" s="98"/>
      <c r="Q69" s="98"/>
    </row>
    <row r="70" spans="1:124" x14ac:dyDescent="0.25">
      <c r="A70" s="598">
        <v>2013</v>
      </c>
      <c r="B70" s="607">
        <f t="shared" si="4"/>
        <v>16151226</v>
      </c>
      <c r="C70" s="596">
        <f t="shared" si="5"/>
        <v>14114001</v>
      </c>
      <c r="D70" s="596">
        <f t="shared" si="5"/>
        <v>1223264</v>
      </c>
      <c r="E70" s="606">
        <f t="shared" si="5"/>
        <v>813961</v>
      </c>
      <c r="G70" s="32"/>
      <c r="H70" s="32"/>
      <c r="I70" s="32"/>
      <c r="J70" s="32"/>
      <c r="K70" s="32"/>
      <c r="L70" s="32"/>
      <c r="N70" s="98"/>
      <c r="O70" s="98"/>
      <c r="P70" s="98"/>
      <c r="Q70" s="98"/>
    </row>
    <row r="71" spans="1:124" x14ac:dyDescent="0.25">
      <c r="A71" s="598">
        <v>2014</v>
      </c>
      <c r="B71" s="607">
        <f t="shared" si="4"/>
        <v>17696907</v>
      </c>
      <c r="C71" s="596">
        <f t="shared" si="5"/>
        <v>15565348</v>
      </c>
      <c r="D71" s="596">
        <f t="shared" si="5"/>
        <v>1271914</v>
      </c>
      <c r="E71" s="606">
        <f t="shared" si="5"/>
        <v>859645</v>
      </c>
      <c r="G71" s="32"/>
      <c r="H71" s="32"/>
      <c r="I71" s="32"/>
      <c r="J71" s="32"/>
      <c r="K71" s="32"/>
      <c r="L71" s="32"/>
      <c r="N71" s="99"/>
      <c r="O71" s="99"/>
      <c r="P71" s="98"/>
      <c r="Q71" s="98"/>
    </row>
    <row r="72" spans="1:124" x14ac:dyDescent="0.25">
      <c r="A72" s="598">
        <v>2015</v>
      </c>
      <c r="B72" s="607">
        <f t="shared" si="4"/>
        <v>19657332</v>
      </c>
      <c r="C72" s="596">
        <f t="shared" si="5"/>
        <v>17252679</v>
      </c>
      <c r="D72" s="596">
        <f t="shared" si="5"/>
        <v>1353284</v>
      </c>
      <c r="E72" s="606">
        <f t="shared" si="5"/>
        <v>1051369</v>
      </c>
      <c r="G72" s="32"/>
      <c r="H72" s="32"/>
      <c r="I72" s="32"/>
      <c r="J72" s="32"/>
      <c r="K72" s="32"/>
      <c r="L72" s="32"/>
      <c r="N72" s="99"/>
      <c r="O72" s="99"/>
      <c r="P72" s="98"/>
      <c r="Q72" s="98"/>
    </row>
    <row r="73" spans="1:124" x14ac:dyDescent="0.25">
      <c r="A73" s="598">
        <v>2016</v>
      </c>
      <c r="B73" s="607">
        <f t="shared" si="4"/>
        <v>22500856</v>
      </c>
      <c r="C73" s="596">
        <f t="shared" si="5"/>
        <v>19700048</v>
      </c>
      <c r="D73" s="596">
        <f t="shared" si="5"/>
        <v>1553088</v>
      </c>
      <c r="E73" s="606">
        <f t="shared" si="5"/>
        <v>1247720</v>
      </c>
      <c r="G73" s="32"/>
      <c r="H73" s="32"/>
      <c r="I73" s="32"/>
      <c r="J73" s="32"/>
      <c r="K73" s="32"/>
      <c r="L73" s="32"/>
      <c r="N73" s="99"/>
      <c r="O73" s="99"/>
      <c r="P73" s="98"/>
      <c r="Q73" s="98"/>
    </row>
    <row r="74" spans="1:124" x14ac:dyDescent="0.25">
      <c r="A74" s="598">
        <v>2017</v>
      </c>
      <c r="B74" s="607">
        <f t="shared" si="4"/>
        <v>26256085</v>
      </c>
      <c r="C74" s="596">
        <f t="shared" ref="C74:E74" si="9">C26+C50</f>
        <v>23082260</v>
      </c>
      <c r="D74" s="596">
        <f t="shared" si="9"/>
        <v>1679682</v>
      </c>
      <c r="E74" s="606">
        <f t="shared" si="9"/>
        <v>1494143</v>
      </c>
      <c r="G74" s="32"/>
      <c r="H74" s="32"/>
      <c r="I74" s="32"/>
      <c r="J74" s="32"/>
      <c r="K74" s="32"/>
      <c r="L74" s="32"/>
      <c r="N74" s="99"/>
      <c r="O74" s="99"/>
      <c r="P74" s="98"/>
      <c r="Q74" s="98"/>
    </row>
    <row r="75" spans="1:124" x14ac:dyDescent="0.25">
      <c r="A75" s="598">
        <v>2018</v>
      </c>
      <c r="B75" s="607">
        <f t="shared" si="4"/>
        <v>28038299</v>
      </c>
      <c r="C75" s="596">
        <f t="shared" ref="C75:E76" si="10">C27+C51</f>
        <v>24818560</v>
      </c>
      <c r="D75" s="596">
        <f t="shared" si="10"/>
        <v>1670063</v>
      </c>
      <c r="E75" s="606">
        <f t="shared" si="10"/>
        <v>1549676</v>
      </c>
      <c r="G75" s="32"/>
      <c r="H75" s="32"/>
      <c r="I75" s="32"/>
      <c r="J75" s="32"/>
      <c r="K75" s="32"/>
      <c r="L75" s="32"/>
      <c r="N75" s="99"/>
      <c r="O75" s="99"/>
      <c r="P75" s="98"/>
      <c r="Q75" s="98"/>
    </row>
    <row r="76" spans="1:124" x14ac:dyDescent="0.25">
      <c r="A76" s="89">
        <v>2019</v>
      </c>
      <c r="B76" s="101">
        <f t="shared" si="4"/>
        <v>29950770</v>
      </c>
      <c r="C76" s="90">
        <f>C28+C52</f>
        <v>26643442</v>
      </c>
      <c r="D76" s="90">
        <f t="shared" si="10"/>
        <v>1679295</v>
      </c>
      <c r="E76" s="91">
        <f t="shared" si="10"/>
        <v>1628033</v>
      </c>
      <c r="G76" s="32"/>
      <c r="H76" s="32"/>
      <c r="I76" s="32"/>
      <c r="J76" s="32"/>
      <c r="K76" s="32"/>
      <c r="L76" s="32"/>
      <c r="N76" s="99"/>
      <c r="O76" s="99"/>
      <c r="P76" s="98"/>
      <c r="Q76" s="98"/>
    </row>
    <row r="77" spans="1:124" s="102" customFormat="1" x14ac:dyDescent="0.25">
      <c r="A77" s="42" t="s">
        <v>191</v>
      </c>
      <c r="B77" s="36">
        <f>SUM(B57:B76)</f>
        <v>320740127.485533</v>
      </c>
      <c r="C77" s="36">
        <f t="shared" ref="C77:E77" si="11">SUM(C57:C76)</f>
        <v>275828456</v>
      </c>
      <c r="D77" s="36">
        <f t="shared" si="11"/>
        <v>26045198</v>
      </c>
      <c r="E77" s="36">
        <f t="shared" si="11"/>
        <v>18866473.485532999</v>
      </c>
      <c r="F77" s="7"/>
      <c r="G77" s="32"/>
      <c r="H77" s="32"/>
      <c r="I77" s="32"/>
      <c r="J77" s="32"/>
      <c r="K77" s="32"/>
      <c r="L77" s="32"/>
      <c r="M77" s="7"/>
      <c r="N77" s="99"/>
      <c r="O77" s="99"/>
      <c r="P77" s="98"/>
      <c r="Q77" s="98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</row>
    <row r="78" spans="1:124" x14ac:dyDescent="0.25">
      <c r="A78" s="21"/>
      <c r="B78" s="36"/>
      <c r="C78" s="36"/>
      <c r="D78" s="36"/>
      <c r="E78" s="36"/>
      <c r="G78" s="32"/>
      <c r="H78" s="32"/>
      <c r="I78" s="32"/>
      <c r="J78" s="32"/>
      <c r="K78" s="32"/>
      <c r="L78" s="32"/>
      <c r="N78" s="99"/>
      <c r="O78" s="99"/>
      <c r="P78" s="98"/>
      <c r="Q78" s="98"/>
    </row>
    <row r="79" spans="1:124" x14ac:dyDescent="0.25">
      <c r="B79" s="88"/>
      <c r="C79" s="88"/>
      <c r="D79" s="36"/>
      <c r="E79" s="36"/>
      <c r="G79" s="32"/>
      <c r="H79" s="32"/>
      <c r="I79" s="32"/>
      <c r="J79" s="32"/>
      <c r="K79" s="32"/>
      <c r="L79" s="32"/>
      <c r="N79" s="99"/>
      <c r="O79" s="99"/>
      <c r="P79" s="98"/>
      <c r="Q79" s="98"/>
    </row>
    <row r="80" spans="1:124" x14ac:dyDescent="0.25">
      <c r="A80" s="650" t="s">
        <v>192</v>
      </c>
      <c r="B80" s="650"/>
      <c r="C80" s="650"/>
      <c r="D80" s="650"/>
      <c r="E80" s="650"/>
      <c r="G80" s="32"/>
      <c r="H80" s="32"/>
      <c r="I80" s="32"/>
      <c r="J80" s="32"/>
      <c r="K80" s="32"/>
      <c r="L80" s="32"/>
      <c r="N80" s="99"/>
      <c r="O80" s="99"/>
      <c r="P80" s="98"/>
      <c r="Q80" s="98"/>
    </row>
    <row r="81" spans="1:17" x14ac:dyDescent="0.25">
      <c r="A81" s="61" t="s">
        <v>0</v>
      </c>
      <c r="B81" s="62" t="s">
        <v>2</v>
      </c>
      <c r="C81" s="62" t="s">
        <v>19</v>
      </c>
      <c r="D81" s="62" t="s">
        <v>20</v>
      </c>
      <c r="E81" s="63" t="s">
        <v>18</v>
      </c>
      <c r="G81" s="32"/>
      <c r="H81" s="32"/>
      <c r="I81" s="32"/>
      <c r="J81" s="32"/>
      <c r="K81" s="32"/>
      <c r="L81" s="32"/>
      <c r="N81" s="99"/>
      <c r="O81" s="99"/>
      <c r="P81" s="98"/>
      <c r="Q81" s="98"/>
    </row>
    <row r="82" spans="1:17" ht="53.1" customHeight="1" x14ac:dyDescent="0.25">
      <c r="A82" s="64" t="s">
        <v>15</v>
      </c>
      <c r="B82" s="65">
        <f>SUM(C82:E82)</f>
        <v>142804680.78253299</v>
      </c>
      <c r="C82" s="66">
        <f>SUM(C9:C28)</f>
        <v>113748453</v>
      </c>
      <c r="D82" s="66">
        <f t="shared" ref="D82:E82" si="12">SUM(D9:D28)</f>
        <v>12125409</v>
      </c>
      <c r="E82" s="103">
        <f t="shared" si="12"/>
        <v>16930818.782532997</v>
      </c>
      <c r="G82" s="32"/>
      <c r="H82" s="32"/>
      <c r="I82" s="32"/>
      <c r="J82" s="32"/>
      <c r="K82" s="32"/>
      <c r="L82" s="32"/>
      <c r="N82" s="99"/>
      <c r="O82" s="99"/>
      <c r="P82" s="98"/>
      <c r="Q82" s="98"/>
    </row>
    <row r="83" spans="1:17" ht="50.1" customHeight="1" x14ac:dyDescent="0.25">
      <c r="A83" s="64" t="s">
        <v>16</v>
      </c>
      <c r="B83" s="65">
        <f>SUM(C83:E83)</f>
        <v>177935446.70300001</v>
      </c>
      <c r="C83" s="66">
        <f>SUM(C33:C52)</f>
        <v>162080003</v>
      </c>
      <c r="D83" s="66">
        <f t="shared" ref="D83:E83" si="13">SUM(D33:D52)</f>
        <v>13919789</v>
      </c>
      <c r="E83" s="103">
        <f t="shared" si="13"/>
        <v>1935654.703</v>
      </c>
      <c r="G83" s="32"/>
      <c r="H83" s="32"/>
      <c r="I83" s="32"/>
      <c r="J83" s="32"/>
      <c r="K83" s="32"/>
      <c r="L83" s="32"/>
      <c r="N83" s="99"/>
      <c r="O83" s="99"/>
      <c r="P83" s="98"/>
      <c r="Q83" s="98"/>
    </row>
    <row r="84" spans="1:17" ht="50.1" customHeight="1" x14ac:dyDescent="0.25">
      <c r="A84" s="67" t="s">
        <v>17</v>
      </c>
      <c r="B84" s="68">
        <f>SUM(B82:B83)</f>
        <v>320740127.485533</v>
      </c>
      <c r="C84" s="69">
        <f>C82+C83</f>
        <v>275828456</v>
      </c>
      <c r="D84" s="69">
        <f t="shared" ref="D84:E84" si="14">D82+D83</f>
        <v>26045198</v>
      </c>
      <c r="E84" s="70">
        <f t="shared" si="14"/>
        <v>18866473.485532999</v>
      </c>
      <c r="G84" s="32"/>
      <c r="H84" s="32"/>
      <c r="I84" s="32"/>
      <c r="J84" s="32"/>
      <c r="K84" s="32"/>
      <c r="L84" s="32"/>
      <c r="N84" s="99"/>
      <c r="O84" s="99"/>
      <c r="P84" s="98"/>
      <c r="Q84" s="98"/>
    </row>
    <row r="85" spans="1:17" x14ac:dyDescent="0.25">
      <c r="B85" s="88"/>
      <c r="C85" s="88"/>
      <c r="D85" s="88"/>
      <c r="E85" s="88"/>
      <c r="G85" s="32"/>
      <c r="H85" s="32"/>
      <c r="I85" s="32"/>
      <c r="J85" s="32"/>
      <c r="K85" s="32"/>
      <c r="L85" s="32"/>
      <c r="N85" s="99"/>
      <c r="O85" s="99"/>
      <c r="P85" s="98"/>
      <c r="Q85" s="98"/>
    </row>
    <row r="86" spans="1:17" x14ac:dyDescent="0.25">
      <c r="B86" s="88"/>
      <c r="C86" s="88"/>
      <c r="D86" s="88"/>
      <c r="E86" s="88"/>
      <c r="G86" s="32"/>
      <c r="H86" s="32"/>
      <c r="I86" s="32"/>
      <c r="J86" s="32"/>
      <c r="K86" s="32"/>
      <c r="L86" s="32"/>
      <c r="N86" s="99"/>
      <c r="O86" s="99"/>
      <c r="P86" s="98"/>
      <c r="Q86" s="98"/>
    </row>
    <row r="87" spans="1:17" x14ac:dyDescent="0.25">
      <c r="G87" s="32"/>
      <c r="H87" s="32"/>
      <c r="I87" s="32"/>
      <c r="J87" s="32"/>
      <c r="K87" s="32"/>
      <c r="L87" s="32"/>
      <c r="N87" s="99"/>
      <c r="O87" s="99"/>
      <c r="P87" s="98"/>
      <c r="Q87" s="98"/>
    </row>
    <row r="88" spans="1:17" x14ac:dyDescent="0.25">
      <c r="G88" s="32"/>
      <c r="H88" s="32"/>
      <c r="I88" s="32"/>
      <c r="J88" s="32"/>
      <c r="K88" s="32"/>
      <c r="L88" s="32"/>
      <c r="N88" s="105"/>
      <c r="O88" s="105"/>
      <c r="P88" s="98"/>
      <c r="Q88" s="98"/>
    </row>
    <row r="89" spans="1:17" x14ac:dyDescent="0.25">
      <c r="A89" s="106"/>
      <c r="B89" s="107"/>
      <c r="C89" s="107"/>
      <c r="D89" s="107"/>
      <c r="E89" s="107"/>
      <c r="F89" s="107"/>
      <c r="G89" s="32"/>
      <c r="H89" s="32"/>
      <c r="I89" s="32"/>
      <c r="J89" s="32"/>
      <c r="K89" s="32"/>
      <c r="L89" s="32"/>
      <c r="N89" s="98"/>
      <c r="O89" s="98"/>
      <c r="P89" s="98"/>
      <c r="Q89" s="98"/>
    </row>
    <row r="90" spans="1:17" x14ac:dyDescent="0.25">
      <c r="B90" s="107"/>
      <c r="C90" s="107"/>
      <c r="D90" s="107"/>
      <c r="E90" s="107"/>
      <c r="F90" s="107"/>
      <c r="G90" s="32"/>
      <c r="H90" s="32"/>
      <c r="I90" s="32"/>
      <c r="J90" s="32"/>
      <c r="K90" s="32"/>
      <c r="L90" s="32"/>
      <c r="N90" s="98"/>
      <c r="O90" s="98"/>
      <c r="P90" s="98"/>
      <c r="Q90" s="98"/>
    </row>
    <row r="91" spans="1:17" x14ac:dyDescent="0.25">
      <c r="B91" s="107"/>
      <c r="C91" s="107"/>
      <c r="D91" s="107"/>
      <c r="E91" s="107"/>
      <c r="F91" s="107"/>
      <c r="G91" s="32"/>
      <c r="H91" s="32"/>
      <c r="I91" s="32"/>
      <c r="J91" s="32"/>
      <c r="K91" s="32"/>
      <c r="L91" s="32"/>
      <c r="N91" s="98"/>
      <c r="O91" s="98"/>
      <c r="P91" s="98"/>
      <c r="Q91" s="98"/>
    </row>
    <row r="92" spans="1:17" x14ac:dyDescent="0.25">
      <c r="B92" s="107"/>
      <c r="C92" s="107"/>
      <c r="D92" s="107"/>
      <c r="E92" s="107"/>
      <c r="F92" s="107"/>
      <c r="G92" s="32"/>
      <c r="H92" s="32"/>
      <c r="I92" s="32"/>
      <c r="J92" s="32"/>
      <c r="K92" s="32"/>
      <c r="L92" s="32"/>
      <c r="N92" s="105"/>
      <c r="O92" s="98"/>
      <c r="P92" s="98"/>
      <c r="Q92" s="98"/>
    </row>
    <row r="93" spans="1:17" x14ac:dyDescent="0.25">
      <c r="B93" s="107"/>
      <c r="C93" s="107"/>
      <c r="D93" s="107"/>
      <c r="E93" s="107"/>
      <c r="F93" s="107"/>
      <c r="G93" s="32"/>
      <c r="H93" s="32"/>
      <c r="I93" s="32"/>
      <c r="J93" s="32"/>
      <c r="K93" s="32"/>
      <c r="L93" s="32"/>
      <c r="N93" s="98"/>
      <c r="O93" s="98"/>
      <c r="P93" s="98"/>
      <c r="Q93" s="98"/>
    </row>
    <row r="94" spans="1:17" x14ac:dyDescent="0.25">
      <c r="B94" s="107"/>
      <c r="C94" s="107"/>
      <c r="D94" s="107"/>
      <c r="E94" s="107"/>
      <c r="F94" s="107"/>
      <c r="G94" s="32"/>
      <c r="H94" s="32"/>
      <c r="I94" s="32"/>
      <c r="J94" s="32"/>
      <c r="K94" s="32"/>
      <c r="L94" s="32"/>
      <c r="N94" s="98"/>
      <c r="O94" s="98"/>
      <c r="P94" s="98"/>
      <c r="Q94" s="98"/>
    </row>
    <row r="95" spans="1:17" x14ac:dyDescent="0.25">
      <c r="B95" s="107"/>
      <c r="C95" s="107"/>
      <c r="D95" s="107"/>
      <c r="E95" s="107"/>
      <c r="F95" s="107"/>
      <c r="G95" s="32"/>
      <c r="H95" s="32"/>
      <c r="I95" s="32"/>
      <c r="J95" s="32"/>
      <c r="K95" s="32"/>
      <c r="L95" s="32"/>
      <c r="N95" s="98"/>
      <c r="O95" s="98"/>
      <c r="P95" s="98"/>
      <c r="Q95" s="98"/>
    </row>
    <row r="96" spans="1:17" x14ac:dyDescent="0.25">
      <c r="G96" s="32"/>
      <c r="H96" s="32"/>
      <c r="I96" s="32"/>
      <c r="J96" s="32"/>
      <c r="K96" s="32"/>
      <c r="L96" s="32"/>
      <c r="N96" s="98"/>
      <c r="O96" s="98"/>
      <c r="P96" s="98"/>
      <c r="Q96" s="98"/>
    </row>
    <row r="97" spans="7:17" x14ac:dyDescent="0.25">
      <c r="G97" s="32"/>
      <c r="H97" s="32"/>
      <c r="I97" s="32"/>
      <c r="J97" s="32"/>
      <c r="K97" s="32"/>
      <c r="L97" s="32"/>
      <c r="N97" s="98"/>
      <c r="O97" s="98"/>
      <c r="P97" s="98"/>
      <c r="Q97" s="98"/>
    </row>
    <row r="98" spans="7:17" x14ac:dyDescent="0.25">
      <c r="G98" s="32"/>
      <c r="H98" s="32"/>
      <c r="I98" s="32"/>
      <c r="J98" s="32"/>
      <c r="K98" s="32"/>
      <c r="L98" s="32"/>
      <c r="N98" s="98"/>
      <c r="O98" s="98"/>
      <c r="P98" s="98"/>
      <c r="Q98" s="98"/>
    </row>
    <row r="99" spans="7:17" x14ac:dyDescent="0.25">
      <c r="G99" s="32"/>
      <c r="H99" s="32"/>
      <c r="I99" s="32"/>
      <c r="J99" s="32"/>
      <c r="K99" s="32"/>
      <c r="L99" s="32"/>
      <c r="N99" s="98"/>
      <c r="O99" s="98"/>
      <c r="P99" s="98"/>
      <c r="Q99" s="98"/>
    </row>
    <row r="100" spans="7:17" x14ac:dyDescent="0.25">
      <c r="G100" s="32"/>
      <c r="H100" s="32"/>
      <c r="I100" s="32"/>
      <c r="J100" s="32"/>
      <c r="K100" s="32"/>
      <c r="L100" s="32"/>
      <c r="N100" s="98"/>
      <c r="O100" s="98"/>
      <c r="P100" s="98"/>
      <c r="Q100" s="98"/>
    </row>
    <row r="101" spans="7:17" x14ac:dyDescent="0.25">
      <c r="G101" s="32"/>
      <c r="H101" s="32"/>
      <c r="I101" s="32"/>
      <c r="J101" s="32"/>
      <c r="K101" s="32"/>
      <c r="L101" s="32"/>
      <c r="N101" s="98"/>
      <c r="O101" s="98"/>
      <c r="P101" s="98"/>
      <c r="Q101" s="98"/>
    </row>
    <row r="102" spans="7:17" x14ac:dyDescent="0.25">
      <c r="G102" s="32"/>
      <c r="H102" s="32"/>
      <c r="I102" s="32"/>
      <c r="J102" s="32"/>
      <c r="K102" s="32"/>
      <c r="L102" s="32"/>
      <c r="N102" s="98"/>
      <c r="O102" s="98"/>
      <c r="P102" s="98"/>
      <c r="Q102" s="98"/>
    </row>
    <row r="103" spans="7:17" x14ac:dyDescent="0.25">
      <c r="G103" s="32"/>
      <c r="H103" s="32"/>
      <c r="I103" s="32"/>
      <c r="J103" s="32"/>
      <c r="K103" s="32"/>
      <c r="L103" s="32"/>
      <c r="N103" s="98"/>
      <c r="O103" s="98"/>
      <c r="P103" s="98"/>
      <c r="Q103" s="98"/>
    </row>
    <row r="104" spans="7:17" x14ac:dyDescent="0.25">
      <c r="G104" s="32"/>
      <c r="H104" s="32"/>
      <c r="I104" s="32"/>
      <c r="J104" s="32"/>
      <c r="K104" s="32"/>
      <c r="L104" s="32"/>
      <c r="N104" s="98"/>
      <c r="O104" s="98"/>
      <c r="P104" s="98"/>
      <c r="Q104" s="98"/>
    </row>
    <row r="105" spans="7:17" x14ac:dyDescent="0.25">
      <c r="G105" s="32"/>
      <c r="H105" s="32"/>
      <c r="I105" s="32"/>
      <c r="J105" s="32"/>
      <c r="K105" s="32"/>
      <c r="L105" s="32"/>
      <c r="N105" s="98"/>
      <c r="O105" s="98"/>
      <c r="P105" s="98"/>
      <c r="Q105" s="98"/>
    </row>
    <row r="106" spans="7:17" x14ac:dyDescent="0.25">
      <c r="G106" s="32"/>
      <c r="H106" s="32"/>
      <c r="I106" s="32"/>
      <c r="J106" s="32"/>
      <c r="K106" s="32"/>
      <c r="L106" s="32"/>
      <c r="N106" s="98"/>
      <c r="O106" s="98"/>
      <c r="P106" s="98"/>
      <c r="Q106" s="98"/>
    </row>
    <row r="107" spans="7:17" x14ac:dyDescent="0.25">
      <c r="G107" s="32"/>
      <c r="H107" s="32"/>
      <c r="I107" s="32"/>
      <c r="J107" s="32"/>
      <c r="K107" s="32"/>
      <c r="L107" s="32"/>
      <c r="N107" s="98"/>
      <c r="O107" s="98"/>
      <c r="P107" s="98"/>
      <c r="Q107" s="98"/>
    </row>
    <row r="108" spans="7:17" x14ac:dyDescent="0.25">
      <c r="G108" s="32"/>
      <c r="H108" s="32"/>
      <c r="I108" s="32"/>
      <c r="J108" s="32"/>
      <c r="K108" s="32"/>
      <c r="L108" s="32"/>
      <c r="N108" s="98"/>
      <c r="O108" s="98"/>
      <c r="P108" s="98"/>
      <c r="Q108" s="98"/>
    </row>
    <row r="109" spans="7:17" x14ac:dyDescent="0.25">
      <c r="G109" s="32"/>
      <c r="H109" s="32"/>
      <c r="I109" s="32"/>
      <c r="J109" s="32"/>
      <c r="K109" s="32"/>
      <c r="L109" s="32"/>
      <c r="N109" s="98"/>
      <c r="O109" s="98"/>
      <c r="P109" s="98"/>
      <c r="Q109" s="98"/>
    </row>
    <row r="110" spans="7:17" x14ac:dyDescent="0.25">
      <c r="G110" s="32"/>
      <c r="H110" s="32"/>
      <c r="I110" s="32"/>
      <c r="J110" s="32"/>
      <c r="K110" s="32"/>
      <c r="L110" s="32"/>
      <c r="N110" s="98"/>
      <c r="O110" s="98"/>
      <c r="P110" s="98"/>
      <c r="Q110" s="98"/>
    </row>
    <row r="111" spans="7:17" ht="14.4" customHeight="1" x14ac:dyDescent="0.25">
      <c r="N111" s="98"/>
      <c r="O111" s="98"/>
      <c r="P111" s="98"/>
      <c r="Q111" s="98"/>
    </row>
    <row r="112" spans="7:17" ht="14.4" customHeight="1" x14ac:dyDescent="0.25">
      <c r="N112" s="98"/>
      <c r="O112" s="98"/>
      <c r="P112" s="98"/>
      <c r="Q112" s="98"/>
    </row>
    <row r="113" spans="14:17" x14ac:dyDescent="0.25">
      <c r="N113" s="98"/>
      <c r="O113" s="98"/>
      <c r="P113" s="98"/>
      <c r="Q113" s="98"/>
    </row>
    <row r="114" spans="14:17" x14ac:dyDescent="0.25">
      <c r="N114" s="98"/>
      <c r="O114" s="98"/>
      <c r="P114" s="98"/>
      <c r="Q114" s="98"/>
    </row>
    <row r="115" spans="14:17" x14ac:dyDescent="0.25">
      <c r="N115" s="98"/>
      <c r="O115" s="98"/>
      <c r="P115" s="98"/>
      <c r="Q115" s="98"/>
    </row>
    <row r="116" spans="14:17" ht="20.399999999999999" customHeight="1" x14ac:dyDescent="0.25">
      <c r="N116" s="98"/>
      <c r="O116" s="98"/>
      <c r="P116" s="98"/>
      <c r="Q116" s="98"/>
    </row>
    <row r="117" spans="14:17" x14ac:dyDescent="0.25">
      <c r="N117" s="98"/>
      <c r="O117" s="98"/>
      <c r="P117" s="98"/>
      <c r="Q117" s="98"/>
    </row>
    <row r="118" spans="14:17" x14ac:dyDescent="0.25">
      <c r="N118" s="98"/>
      <c r="O118" s="98"/>
      <c r="P118" s="98"/>
      <c r="Q118" s="98"/>
    </row>
    <row r="119" spans="14:17" x14ac:dyDescent="0.25">
      <c r="N119" s="98"/>
      <c r="O119" s="98"/>
      <c r="P119" s="98"/>
      <c r="Q119" s="98"/>
    </row>
    <row r="120" spans="14:17" x14ac:dyDescent="0.25">
      <c r="N120" s="98"/>
      <c r="O120" s="98"/>
      <c r="P120" s="98"/>
      <c r="Q120" s="98"/>
    </row>
    <row r="121" spans="14:17" ht="14.4" customHeight="1" x14ac:dyDescent="0.25">
      <c r="N121" s="98"/>
      <c r="O121" s="98"/>
      <c r="P121" s="98"/>
      <c r="Q121" s="98"/>
    </row>
    <row r="122" spans="14:17" x14ac:dyDescent="0.25">
      <c r="N122" s="98"/>
      <c r="O122" s="98"/>
      <c r="P122" s="98"/>
      <c r="Q122" s="98"/>
    </row>
    <row r="123" spans="14:17" x14ac:dyDescent="0.25">
      <c r="N123" s="98"/>
      <c r="O123" s="98"/>
      <c r="P123" s="98"/>
      <c r="Q123" s="98"/>
    </row>
    <row r="124" spans="14:17" x14ac:dyDescent="0.25">
      <c r="N124" s="98"/>
      <c r="O124" s="98"/>
      <c r="P124" s="98"/>
      <c r="Q124" s="98"/>
    </row>
    <row r="125" spans="14:17" x14ac:dyDescent="0.25">
      <c r="N125" s="98"/>
      <c r="O125" s="98"/>
      <c r="P125" s="98"/>
      <c r="Q125" s="98"/>
    </row>
    <row r="126" spans="14:17" x14ac:dyDescent="0.25">
      <c r="N126" s="98"/>
      <c r="O126" s="98"/>
      <c r="P126" s="98"/>
      <c r="Q126" s="98"/>
    </row>
    <row r="127" spans="14:17" x14ac:dyDescent="0.25">
      <c r="N127" s="98"/>
      <c r="O127" s="98"/>
      <c r="P127" s="98"/>
      <c r="Q127" s="98"/>
    </row>
    <row r="128" spans="14:17" x14ac:dyDescent="0.25">
      <c r="N128" s="98"/>
      <c r="O128" s="98"/>
      <c r="P128" s="98"/>
      <c r="Q128" s="98"/>
    </row>
    <row r="129" spans="14:17" x14ac:dyDescent="0.25">
      <c r="N129" s="98"/>
      <c r="O129" s="98"/>
      <c r="P129" s="98"/>
      <c r="Q129" s="98"/>
    </row>
    <row r="130" spans="14:17" x14ac:dyDescent="0.25">
      <c r="N130" s="98"/>
      <c r="O130" s="98"/>
      <c r="P130" s="98"/>
      <c r="Q130" s="98"/>
    </row>
    <row r="131" spans="14:17" x14ac:dyDescent="0.25">
      <c r="N131" s="98"/>
      <c r="O131" s="98"/>
      <c r="P131" s="98"/>
      <c r="Q131" s="98"/>
    </row>
    <row r="132" spans="14:17" x14ac:dyDescent="0.25">
      <c r="N132" s="98"/>
      <c r="O132" s="98"/>
      <c r="P132" s="98"/>
      <c r="Q132" s="98"/>
    </row>
    <row r="133" spans="14:17" x14ac:dyDescent="0.25">
      <c r="N133" s="98"/>
      <c r="O133" s="98"/>
      <c r="P133" s="98"/>
      <c r="Q133" s="98"/>
    </row>
    <row r="134" spans="14:17" x14ac:dyDescent="0.25">
      <c r="N134" s="98"/>
      <c r="O134" s="98"/>
      <c r="P134" s="98"/>
      <c r="Q134" s="98"/>
    </row>
    <row r="135" spans="14:17" x14ac:dyDescent="0.25">
      <c r="N135" s="98"/>
      <c r="O135" s="98"/>
      <c r="P135" s="98"/>
      <c r="Q135" s="98"/>
    </row>
    <row r="136" spans="14:17" x14ac:dyDescent="0.25">
      <c r="N136" s="98"/>
      <c r="O136" s="98"/>
      <c r="P136" s="98"/>
      <c r="Q136" s="98"/>
    </row>
    <row r="137" spans="14:17" x14ac:dyDescent="0.25">
      <c r="N137" s="98"/>
      <c r="O137" s="98"/>
      <c r="P137" s="98"/>
      <c r="Q137" s="98"/>
    </row>
    <row r="138" spans="14:17" x14ac:dyDescent="0.25">
      <c r="N138" s="98"/>
      <c r="O138" s="98"/>
      <c r="P138" s="98"/>
      <c r="Q138" s="98"/>
    </row>
    <row r="139" spans="14:17" x14ac:dyDescent="0.25">
      <c r="N139" s="98"/>
      <c r="O139" s="98"/>
      <c r="P139" s="98"/>
      <c r="Q139" s="98"/>
    </row>
    <row r="140" spans="14:17" x14ac:dyDescent="0.25">
      <c r="N140" s="98"/>
      <c r="O140" s="98"/>
      <c r="P140" s="98"/>
      <c r="Q140" s="98"/>
    </row>
    <row r="141" spans="14:17" x14ac:dyDescent="0.25">
      <c r="N141" s="98"/>
      <c r="O141" s="98"/>
      <c r="P141" s="98"/>
      <c r="Q141" s="98"/>
    </row>
    <row r="142" spans="14:17" x14ac:dyDescent="0.25">
      <c r="N142" s="98"/>
      <c r="O142" s="98"/>
      <c r="P142" s="98"/>
      <c r="Q142" s="98"/>
    </row>
    <row r="143" spans="14:17" x14ac:dyDescent="0.25">
      <c r="N143" s="98"/>
      <c r="O143" s="98"/>
      <c r="P143" s="98"/>
      <c r="Q143" s="98"/>
    </row>
    <row r="144" spans="14:17" x14ac:dyDescent="0.25">
      <c r="N144" s="98"/>
      <c r="O144" s="98"/>
      <c r="P144" s="98"/>
      <c r="Q144" s="98"/>
    </row>
    <row r="145" spans="14:17" x14ac:dyDescent="0.25">
      <c r="N145" s="98"/>
      <c r="O145" s="98"/>
      <c r="P145" s="98"/>
      <c r="Q145" s="98"/>
    </row>
    <row r="146" spans="14:17" x14ac:dyDescent="0.25">
      <c r="N146" s="98"/>
      <c r="O146" s="98"/>
      <c r="P146" s="98"/>
      <c r="Q146" s="98"/>
    </row>
    <row r="147" spans="14:17" x14ac:dyDescent="0.25">
      <c r="N147" s="98"/>
      <c r="O147" s="98"/>
      <c r="P147" s="98"/>
      <c r="Q147" s="98"/>
    </row>
    <row r="148" spans="14:17" x14ac:dyDescent="0.25">
      <c r="N148" s="98"/>
      <c r="O148" s="98"/>
      <c r="P148" s="98"/>
      <c r="Q148" s="98"/>
    </row>
    <row r="149" spans="14:17" x14ac:dyDescent="0.25">
      <c r="N149" s="98"/>
      <c r="O149" s="98"/>
      <c r="P149" s="98"/>
      <c r="Q149" s="98"/>
    </row>
    <row r="150" spans="14:17" x14ac:dyDescent="0.25">
      <c r="N150" s="98"/>
      <c r="O150" s="98"/>
      <c r="P150" s="98"/>
      <c r="Q150" s="98"/>
    </row>
    <row r="151" spans="14:17" x14ac:dyDescent="0.25">
      <c r="N151" s="98"/>
      <c r="O151" s="98"/>
      <c r="P151" s="98"/>
      <c r="Q151" s="98"/>
    </row>
    <row r="152" spans="14:17" x14ac:dyDescent="0.25">
      <c r="N152" s="98"/>
      <c r="O152" s="98"/>
      <c r="P152" s="98"/>
      <c r="Q152" s="98"/>
    </row>
    <row r="153" spans="14:17" x14ac:dyDescent="0.25">
      <c r="N153" s="98"/>
      <c r="O153" s="98"/>
      <c r="P153" s="98"/>
      <c r="Q153" s="98"/>
    </row>
    <row r="154" spans="14:17" x14ac:dyDescent="0.25">
      <c r="N154" s="98"/>
      <c r="O154" s="98"/>
      <c r="P154" s="98"/>
      <c r="Q154" s="98"/>
    </row>
    <row r="155" spans="14:17" x14ac:dyDescent="0.25">
      <c r="N155" s="98"/>
      <c r="O155" s="98"/>
      <c r="P155" s="98"/>
      <c r="Q155" s="98"/>
    </row>
    <row r="156" spans="14:17" x14ac:dyDescent="0.25">
      <c r="N156" s="98"/>
      <c r="O156" s="98"/>
      <c r="P156" s="98"/>
      <c r="Q156" s="98"/>
    </row>
    <row r="157" spans="14:17" x14ac:dyDescent="0.25">
      <c r="N157" s="98"/>
      <c r="O157" s="98"/>
      <c r="P157" s="98"/>
      <c r="Q157" s="98"/>
    </row>
    <row r="158" spans="14:17" x14ac:dyDescent="0.25">
      <c r="N158" s="98"/>
      <c r="O158" s="98"/>
      <c r="P158" s="98"/>
      <c r="Q158" s="98"/>
    </row>
    <row r="159" spans="14:17" x14ac:dyDescent="0.25">
      <c r="N159" s="98"/>
      <c r="O159" s="98"/>
      <c r="P159" s="98"/>
      <c r="Q159" s="98"/>
    </row>
    <row r="160" spans="14:17" x14ac:dyDescent="0.25">
      <c r="N160" s="98"/>
      <c r="O160" s="98"/>
      <c r="P160" s="98"/>
      <c r="Q160" s="98"/>
    </row>
    <row r="161" spans="14:17" x14ac:dyDescent="0.25">
      <c r="N161" s="98"/>
      <c r="O161" s="98"/>
      <c r="P161" s="98"/>
      <c r="Q161" s="98"/>
    </row>
    <row r="162" spans="14:17" x14ac:dyDescent="0.25">
      <c r="N162" s="98"/>
      <c r="O162" s="98"/>
      <c r="P162" s="98"/>
      <c r="Q162" s="98"/>
    </row>
    <row r="163" spans="14:17" x14ac:dyDescent="0.25">
      <c r="N163" s="98"/>
      <c r="O163" s="98"/>
      <c r="P163" s="98"/>
      <c r="Q163" s="98"/>
    </row>
    <row r="164" spans="14:17" x14ac:dyDescent="0.25">
      <c r="N164" s="98"/>
      <c r="O164" s="98"/>
      <c r="P164" s="98"/>
      <c r="Q164" s="98"/>
    </row>
    <row r="165" spans="14:17" ht="20.399999999999999" customHeight="1" x14ac:dyDescent="0.25">
      <c r="N165" s="98"/>
      <c r="O165" s="98"/>
      <c r="P165" s="98"/>
      <c r="Q165" s="98"/>
    </row>
    <row r="166" spans="14:17" ht="14.4" customHeight="1" x14ac:dyDescent="0.25">
      <c r="N166" s="98"/>
      <c r="O166" s="98"/>
      <c r="P166" s="98"/>
      <c r="Q166" s="98"/>
    </row>
    <row r="167" spans="14:17" x14ac:dyDescent="0.25">
      <c r="N167" s="98"/>
      <c r="O167" s="98"/>
      <c r="P167" s="98"/>
      <c r="Q167" s="98"/>
    </row>
    <row r="168" spans="14:17" x14ac:dyDescent="0.25">
      <c r="N168" s="98"/>
      <c r="O168" s="98"/>
      <c r="P168" s="98"/>
      <c r="Q168" s="98"/>
    </row>
    <row r="169" spans="14:17" ht="14.4" customHeight="1" x14ac:dyDescent="0.25">
      <c r="N169" s="98"/>
      <c r="O169" s="98"/>
      <c r="P169" s="98"/>
      <c r="Q169" s="98"/>
    </row>
    <row r="170" spans="14:17" ht="14.4" customHeight="1" x14ac:dyDescent="0.25">
      <c r="N170" s="98"/>
      <c r="O170" s="98"/>
      <c r="P170" s="98"/>
      <c r="Q170" s="98"/>
    </row>
    <row r="174" spans="14:17" ht="14.4" customHeight="1" x14ac:dyDescent="0.25"/>
    <row r="179" ht="14.4" customHeight="1" x14ac:dyDescent="0.25"/>
  </sheetData>
  <mergeCells count="7">
    <mergeCell ref="O54:S54"/>
    <mergeCell ref="A80:E80"/>
    <mergeCell ref="A7:E7"/>
    <mergeCell ref="A31:E31"/>
    <mergeCell ref="H54:L54"/>
    <mergeCell ref="A55:E55"/>
    <mergeCell ref="O53:S53"/>
  </mergeCells>
  <pageMargins left="0.11811023622047245" right="0.11811023622047245" top="0" bottom="0.03" header="0.31496062992125984" footer="0.47244094488188981"/>
  <pageSetup paperSize="9" scale="54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EM94"/>
  <sheetViews>
    <sheetView zoomScale="98" zoomScaleNormal="98" workbookViewId="0">
      <selection activeCell="G73" sqref="G73"/>
    </sheetView>
  </sheetViews>
  <sheetFormatPr defaultRowHeight="13.8" x14ac:dyDescent="0.25"/>
  <cols>
    <col min="1" max="5" width="15.77734375" style="7" customWidth="1"/>
    <col min="6" max="6" width="8.88671875" style="7"/>
    <col min="7" max="7" width="21.5546875" style="7" customWidth="1"/>
    <col min="8" max="12" width="13.5546875" style="7" customWidth="1"/>
    <col min="13" max="13" width="3.6640625" style="7" customWidth="1"/>
    <col min="14" max="14" width="22.109375" style="7" customWidth="1"/>
    <col min="15" max="19" width="13.5546875" style="7" customWidth="1"/>
    <col min="20" max="16384" width="8.88671875" style="7"/>
  </cols>
  <sheetData>
    <row r="6" spans="1:13" x14ac:dyDescent="0.25">
      <c r="A6" s="108" t="s">
        <v>126</v>
      </c>
      <c r="B6" s="19"/>
      <c r="C6" s="19"/>
      <c r="D6" s="19"/>
      <c r="E6" s="19"/>
      <c r="F6" s="19"/>
      <c r="G6" s="19"/>
      <c r="H6" s="109"/>
      <c r="I6" s="76"/>
      <c r="J6" s="109"/>
      <c r="K6" s="109"/>
      <c r="L6" s="109"/>
      <c r="M6" s="109"/>
    </row>
    <row r="7" spans="1:13" ht="14.4" customHeight="1" x14ac:dyDescent="0.25">
      <c r="A7" s="640" t="s">
        <v>28</v>
      </c>
      <c r="B7" s="642"/>
      <c r="C7" s="642"/>
      <c r="D7" s="642"/>
      <c r="E7" s="643"/>
      <c r="H7" s="110"/>
      <c r="I7" s="76"/>
      <c r="J7" s="111"/>
      <c r="K7" s="111"/>
      <c r="L7" s="111"/>
      <c r="M7" s="111"/>
    </row>
    <row r="8" spans="1:13" x14ac:dyDescent="0.25">
      <c r="A8" s="24" t="s">
        <v>0</v>
      </c>
      <c r="B8" s="25" t="s">
        <v>2</v>
      </c>
      <c r="C8" s="25" t="s">
        <v>19</v>
      </c>
      <c r="D8" s="25" t="s">
        <v>20</v>
      </c>
      <c r="E8" s="26" t="s">
        <v>18</v>
      </c>
      <c r="H8" s="112"/>
      <c r="I8" s="76"/>
      <c r="J8" s="113"/>
      <c r="K8" s="113"/>
      <c r="L8" s="113"/>
      <c r="M8" s="113"/>
    </row>
    <row r="9" spans="1:13" ht="14.4" customHeight="1" x14ac:dyDescent="0.25">
      <c r="A9" s="626">
        <v>2000</v>
      </c>
      <c r="B9" s="627">
        <f t="shared" ref="B9:B28" si="0">SUM(C9:E9)</f>
        <v>303600</v>
      </c>
      <c r="C9" s="627">
        <v>236533</v>
      </c>
      <c r="D9" s="627">
        <v>12196</v>
      </c>
      <c r="E9" s="628">
        <v>54871</v>
      </c>
      <c r="G9" s="114"/>
      <c r="H9" s="109"/>
      <c r="I9" s="76"/>
      <c r="J9" s="109"/>
      <c r="K9" s="109"/>
      <c r="L9" s="109"/>
      <c r="M9" s="109"/>
    </row>
    <row r="10" spans="1:13" ht="14.4" customHeight="1" x14ac:dyDescent="0.25">
      <c r="A10" s="629">
        <v>2001</v>
      </c>
      <c r="B10" s="600">
        <f t="shared" si="0"/>
        <v>229890.6607946</v>
      </c>
      <c r="C10" s="600">
        <v>169424</v>
      </c>
      <c r="D10" s="600">
        <v>13248</v>
      </c>
      <c r="E10" s="624">
        <v>47218.6607946</v>
      </c>
      <c r="G10" s="115"/>
      <c r="H10" s="110"/>
      <c r="I10" s="76"/>
      <c r="J10" s="111"/>
      <c r="K10" s="111"/>
      <c r="L10" s="111"/>
      <c r="M10" s="111"/>
    </row>
    <row r="11" spans="1:13" x14ac:dyDescent="0.25">
      <c r="A11" s="630">
        <v>2002</v>
      </c>
      <c r="B11" s="600">
        <f t="shared" si="0"/>
        <v>200235</v>
      </c>
      <c r="C11" s="600">
        <v>169278</v>
      </c>
      <c r="D11" s="600">
        <v>12702</v>
      </c>
      <c r="E11" s="624">
        <v>18255</v>
      </c>
      <c r="G11" s="114"/>
      <c r="H11" s="114"/>
      <c r="I11" s="76"/>
      <c r="J11" s="109"/>
      <c r="K11" s="109"/>
      <c r="L11" s="109"/>
      <c r="M11" s="109"/>
    </row>
    <row r="12" spans="1:13" x14ac:dyDescent="0.25">
      <c r="A12" s="630">
        <v>2003</v>
      </c>
      <c r="B12" s="600">
        <f t="shared" si="0"/>
        <v>230746</v>
      </c>
      <c r="C12" s="600">
        <v>159295</v>
      </c>
      <c r="D12" s="600">
        <v>19237</v>
      </c>
      <c r="E12" s="624">
        <v>52214</v>
      </c>
      <c r="F12" s="34"/>
      <c r="G12" s="112"/>
      <c r="H12" s="112"/>
      <c r="I12" s="76"/>
      <c r="J12" s="113"/>
      <c r="K12" s="113"/>
      <c r="L12" s="113"/>
      <c r="M12" s="113"/>
    </row>
    <row r="13" spans="1:13" x14ac:dyDescent="0.25">
      <c r="A13" s="630">
        <v>2004</v>
      </c>
      <c r="B13" s="600">
        <f t="shared" si="0"/>
        <v>311597</v>
      </c>
      <c r="C13" s="600">
        <v>265006</v>
      </c>
      <c r="D13" s="600">
        <v>20950</v>
      </c>
      <c r="E13" s="624">
        <v>25641</v>
      </c>
      <c r="G13" s="114"/>
      <c r="H13" s="114"/>
      <c r="I13" s="76"/>
      <c r="J13" s="116"/>
      <c r="K13" s="116"/>
      <c r="L13" s="116"/>
      <c r="M13" s="116"/>
    </row>
    <row r="14" spans="1:13" x14ac:dyDescent="0.25">
      <c r="A14" s="629">
        <v>2005</v>
      </c>
      <c r="B14" s="600">
        <f t="shared" si="0"/>
        <v>312559</v>
      </c>
      <c r="C14" s="600">
        <v>247965</v>
      </c>
      <c r="D14" s="600">
        <v>13205</v>
      </c>
      <c r="E14" s="624">
        <v>51389</v>
      </c>
      <c r="G14" s="114"/>
      <c r="H14" s="114"/>
      <c r="I14" s="76"/>
      <c r="J14" s="21"/>
      <c r="K14" s="21"/>
      <c r="L14" s="21"/>
      <c r="M14" s="21"/>
    </row>
    <row r="15" spans="1:13" x14ac:dyDescent="0.25">
      <c r="A15" s="629">
        <v>2006</v>
      </c>
      <c r="B15" s="600">
        <f t="shared" si="0"/>
        <v>290965</v>
      </c>
      <c r="C15" s="600">
        <v>226710</v>
      </c>
      <c r="D15" s="600">
        <v>10340</v>
      </c>
      <c r="E15" s="624">
        <v>53915</v>
      </c>
      <c r="G15" s="114"/>
      <c r="H15" s="114"/>
      <c r="I15" s="76"/>
      <c r="J15" s="116"/>
      <c r="K15" s="116"/>
      <c r="L15" s="116"/>
      <c r="M15" s="116"/>
    </row>
    <row r="16" spans="1:13" x14ac:dyDescent="0.25">
      <c r="A16" s="629">
        <v>2007</v>
      </c>
      <c r="B16" s="600">
        <f t="shared" si="0"/>
        <v>272941</v>
      </c>
      <c r="C16" s="600">
        <v>200288</v>
      </c>
      <c r="D16" s="600">
        <v>10952</v>
      </c>
      <c r="E16" s="624">
        <v>61701</v>
      </c>
      <c r="G16" s="114"/>
      <c r="H16" s="114"/>
      <c r="I16" s="76"/>
      <c r="J16" s="116"/>
      <c r="K16" s="116"/>
      <c r="L16" s="116"/>
      <c r="M16" s="116"/>
    </row>
    <row r="17" spans="1:13" x14ac:dyDescent="0.25">
      <c r="A17" s="629">
        <v>2008</v>
      </c>
      <c r="B17" s="600">
        <f t="shared" si="0"/>
        <v>165911</v>
      </c>
      <c r="C17" s="600">
        <v>89622</v>
      </c>
      <c r="D17" s="600">
        <v>8162</v>
      </c>
      <c r="E17" s="624">
        <v>68127</v>
      </c>
      <c r="G17" s="114"/>
      <c r="H17" s="114"/>
      <c r="I17" s="76"/>
      <c r="J17" s="114"/>
      <c r="K17" s="114"/>
      <c r="L17" s="114"/>
      <c r="M17" s="114"/>
    </row>
    <row r="18" spans="1:13" x14ac:dyDescent="0.25">
      <c r="A18" s="629">
        <v>2009</v>
      </c>
      <c r="B18" s="600">
        <f t="shared" si="0"/>
        <v>117779</v>
      </c>
      <c r="C18" s="600">
        <v>30153</v>
      </c>
      <c r="D18" s="600">
        <v>8674</v>
      </c>
      <c r="E18" s="624">
        <v>78952</v>
      </c>
      <c r="I18" s="76"/>
    </row>
    <row r="19" spans="1:13" x14ac:dyDescent="0.25">
      <c r="A19" s="629">
        <v>2010</v>
      </c>
      <c r="B19" s="600">
        <f t="shared" si="0"/>
        <v>137627</v>
      </c>
      <c r="C19" s="600">
        <v>30223</v>
      </c>
      <c r="D19" s="600">
        <v>12943</v>
      </c>
      <c r="E19" s="624">
        <v>94461</v>
      </c>
      <c r="I19" s="76"/>
    </row>
    <row r="20" spans="1:13" x14ac:dyDescent="0.25">
      <c r="A20" s="629">
        <v>2011</v>
      </c>
      <c r="B20" s="600">
        <f t="shared" si="0"/>
        <v>135547</v>
      </c>
      <c r="C20" s="600">
        <v>32168</v>
      </c>
      <c r="D20" s="600">
        <v>11933</v>
      </c>
      <c r="E20" s="624">
        <v>91446</v>
      </c>
      <c r="I20" s="76"/>
    </row>
    <row r="21" spans="1:13" x14ac:dyDescent="0.25">
      <c r="A21" s="599">
        <v>2012</v>
      </c>
      <c r="B21" s="600">
        <f t="shared" si="0"/>
        <v>109069</v>
      </c>
      <c r="C21" s="600">
        <v>14873</v>
      </c>
      <c r="D21" s="600">
        <v>20139</v>
      </c>
      <c r="E21" s="624">
        <v>74057</v>
      </c>
      <c r="I21" s="76"/>
    </row>
    <row r="22" spans="1:13" x14ac:dyDescent="0.25">
      <c r="A22" s="599">
        <v>2013</v>
      </c>
      <c r="B22" s="600">
        <f t="shared" si="0"/>
        <v>106875</v>
      </c>
      <c r="C22" s="600">
        <v>12460</v>
      </c>
      <c r="D22" s="600">
        <v>12232</v>
      </c>
      <c r="E22" s="624">
        <v>82183</v>
      </c>
      <c r="I22" s="76"/>
    </row>
    <row r="23" spans="1:13" x14ac:dyDescent="0.25">
      <c r="A23" s="599">
        <v>2014</v>
      </c>
      <c r="B23" s="600">
        <f t="shared" si="0"/>
        <v>125805</v>
      </c>
      <c r="C23" s="600">
        <v>16422</v>
      </c>
      <c r="D23" s="600">
        <v>15927</v>
      </c>
      <c r="E23" s="624">
        <v>93456</v>
      </c>
      <c r="I23" s="76"/>
    </row>
    <row r="24" spans="1:13" x14ac:dyDescent="0.25">
      <c r="A24" s="599">
        <v>2015</v>
      </c>
      <c r="B24" s="600">
        <f t="shared" si="0"/>
        <v>125493</v>
      </c>
      <c r="C24" s="600">
        <v>16145</v>
      </c>
      <c r="D24" s="600">
        <v>12283</v>
      </c>
      <c r="E24" s="624">
        <v>97065</v>
      </c>
      <c r="I24" s="84"/>
    </row>
    <row r="25" spans="1:13" x14ac:dyDescent="0.25">
      <c r="A25" s="599">
        <v>2016</v>
      </c>
      <c r="B25" s="600">
        <f t="shared" si="0"/>
        <v>119496</v>
      </c>
      <c r="C25" s="600">
        <v>8244</v>
      </c>
      <c r="D25" s="600">
        <v>9263</v>
      </c>
      <c r="E25" s="624">
        <v>101989</v>
      </c>
    </row>
    <row r="26" spans="1:13" x14ac:dyDescent="0.25">
      <c r="A26" s="599">
        <v>2017</v>
      </c>
      <c r="B26" s="600">
        <f t="shared" si="0"/>
        <v>111810</v>
      </c>
      <c r="C26" s="600">
        <v>11742</v>
      </c>
      <c r="D26" s="600">
        <v>4167</v>
      </c>
      <c r="E26" s="624">
        <v>95901</v>
      </c>
    </row>
    <row r="27" spans="1:13" x14ac:dyDescent="0.25">
      <c r="A27" s="599">
        <v>2018</v>
      </c>
      <c r="B27" s="600">
        <f t="shared" si="0"/>
        <v>100983</v>
      </c>
      <c r="C27" s="600">
        <v>8821</v>
      </c>
      <c r="D27" s="600">
        <v>1973</v>
      </c>
      <c r="E27" s="624">
        <v>90189</v>
      </c>
    </row>
    <row r="28" spans="1:13" x14ac:dyDescent="0.25">
      <c r="A28" s="46">
        <v>2019</v>
      </c>
      <c r="B28" s="41">
        <f t="shared" si="0"/>
        <v>122824</v>
      </c>
      <c r="C28" s="41">
        <v>10666</v>
      </c>
      <c r="D28" s="41">
        <v>1965</v>
      </c>
      <c r="E28" s="625">
        <v>110193</v>
      </c>
      <c r="H28" s="605"/>
      <c r="I28" s="605"/>
      <c r="J28" s="605"/>
      <c r="K28" s="605"/>
      <c r="L28" s="605"/>
    </row>
    <row r="29" spans="1:13" x14ac:dyDescent="0.25">
      <c r="A29" s="42" t="s">
        <v>191</v>
      </c>
      <c r="B29" s="76">
        <f>SUM(B9:B28)</f>
        <v>3631752.6607945999</v>
      </c>
      <c r="C29" s="76">
        <f t="shared" ref="C29:E29" si="1">SUM(C9:C28)</f>
        <v>1956038</v>
      </c>
      <c r="D29" s="76">
        <f t="shared" si="1"/>
        <v>232491</v>
      </c>
      <c r="E29" s="76">
        <f t="shared" si="1"/>
        <v>1443223.6607945999</v>
      </c>
      <c r="H29" s="605"/>
      <c r="I29" s="605"/>
      <c r="J29" s="605"/>
      <c r="K29" s="605"/>
      <c r="L29" s="605"/>
    </row>
    <row r="30" spans="1:13" x14ac:dyDescent="0.25">
      <c r="A30" s="21"/>
      <c r="B30" s="36"/>
      <c r="C30" s="36"/>
      <c r="D30" s="36"/>
      <c r="E30" s="36"/>
      <c r="H30" s="604"/>
      <c r="I30" s="604"/>
      <c r="J30" s="604"/>
      <c r="K30" s="604"/>
      <c r="L30" s="604"/>
    </row>
    <row r="31" spans="1:13" ht="14.4" customHeight="1" x14ac:dyDescent="0.25">
      <c r="A31" s="640" t="s">
        <v>29</v>
      </c>
      <c r="B31" s="642"/>
      <c r="C31" s="642"/>
      <c r="D31" s="642"/>
      <c r="E31" s="643"/>
      <c r="H31" s="605"/>
      <c r="I31" s="605"/>
      <c r="J31" s="605"/>
      <c r="K31" s="605"/>
      <c r="L31" s="605"/>
    </row>
    <row r="32" spans="1:13" x14ac:dyDescent="0.25">
      <c r="A32" s="24" t="s">
        <v>0</v>
      </c>
      <c r="B32" s="25" t="s">
        <v>2</v>
      </c>
      <c r="C32" s="25" t="s">
        <v>19</v>
      </c>
      <c r="D32" s="25" t="s">
        <v>20</v>
      </c>
      <c r="E32" s="26" t="s">
        <v>18</v>
      </c>
    </row>
    <row r="33" spans="1:143" x14ac:dyDescent="0.25">
      <c r="A33" s="626">
        <v>2000</v>
      </c>
      <c r="B33" s="627">
        <f t="shared" ref="B33:B52" si="2">SUM(C33:E33)</f>
        <v>399885</v>
      </c>
      <c r="C33" s="627">
        <v>286738</v>
      </c>
      <c r="D33" s="627">
        <v>37151</v>
      </c>
      <c r="E33" s="628">
        <v>75996</v>
      </c>
    </row>
    <row r="34" spans="1:143" ht="14.4" customHeight="1" x14ac:dyDescent="0.25">
      <c r="A34" s="629">
        <v>2001</v>
      </c>
      <c r="B34" s="600">
        <f t="shared" si="2"/>
        <v>111000.41914</v>
      </c>
      <c r="C34" s="600">
        <v>63662</v>
      </c>
      <c r="D34" s="600">
        <v>10976</v>
      </c>
      <c r="E34" s="624">
        <v>36362.419139999998</v>
      </c>
    </row>
    <row r="35" spans="1:143" x14ac:dyDescent="0.25">
      <c r="A35" s="630">
        <v>2002</v>
      </c>
      <c r="B35" s="600">
        <f t="shared" si="2"/>
        <v>143954</v>
      </c>
      <c r="C35" s="600">
        <v>122096</v>
      </c>
      <c r="D35" s="600">
        <v>7926</v>
      </c>
      <c r="E35" s="624">
        <v>13932</v>
      </c>
    </row>
    <row r="36" spans="1:143" x14ac:dyDescent="0.25">
      <c r="A36" s="630">
        <v>2003</v>
      </c>
      <c r="B36" s="600">
        <f t="shared" si="2"/>
        <v>139785</v>
      </c>
      <c r="C36" s="600">
        <v>105883</v>
      </c>
      <c r="D36" s="600">
        <v>9466</v>
      </c>
      <c r="E36" s="624">
        <v>24436</v>
      </c>
      <c r="F36" s="34"/>
      <c r="G36" s="34"/>
      <c r="H36" s="34"/>
      <c r="I36" s="34"/>
      <c r="J36" s="34"/>
      <c r="K36" s="34"/>
      <c r="L36" s="34"/>
      <c r="M36" s="34"/>
    </row>
    <row r="37" spans="1:143" ht="14.4" customHeight="1" x14ac:dyDescent="0.25">
      <c r="A37" s="630">
        <v>2004</v>
      </c>
      <c r="B37" s="600">
        <f t="shared" si="2"/>
        <v>165799</v>
      </c>
      <c r="C37" s="600">
        <v>140051</v>
      </c>
      <c r="D37" s="600">
        <v>8863</v>
      </c>
      <c r="E37" s="624">
        <v>16885</v>
      </c>
    </row>
    <row r="38" spans="1:143" x14ac:dyDescent="0.25">
      <c r="A38" s="629">
        <v>2005</v>
      </c>
      <c r="B38" s="600">
        <f t="shared" si="2"/>
        <v>123393</v>
      </c>
      <c r="C38" s="600">
        <v>79030</v>
      </c>
      <c r="D38" s="600">
        <v>8009</v>
      </c>
      <c r="E38" s="624">
        <v>36354</v>
      </c>
    </row>
    <row r="39" spans="1:143" x14ac:dyDescent="0.25">
      <c r="A39" s="629">
        <v>2006</v>
      </c>
      <c r="B39" s="600">
        <f t="shared" si="2"/>
        <v>149124</v>
      </c>
      <c r="C39" s="600">
        <v>95570</v>
      </c>
      <c r="D39" s="600">
        <v>5278</v>
      </c>
      <c r="E39" s="624">
        <v>48276</v>
      </c>
    </row>
    <row r="40" spans="1:143" x14ac:dyDescent="0.25">
      <c r="A40" s="629">
        <v>2007</v>
      </c>
      <c r="B40" s="600">
        <f t="shared" si="2"/>
        <v>147372</v>
      </c>
      <c r="C40" s="600">
        <v>89517</v>
      </c>
      <c r="D40" s="600">
        <v>5699</v>
      </c>
      <c r="E40" s="624">
        <v>52156</v>
      </c>
    </row>
    <row r="41" spans="1:143" x14ac:dyDescent="0.25">
      <c r="A41" s="629">
        <v>2008</v>
      </c>
      <c r="B41" s="600">
        <f t="shared" si="2"/>
        <v>146987</v>
      </c>
      <c r="C41" s="600">
        <v>94855</v>
      </c>
      <c r="D41" s="600">
        <v>5222</v>
      </c>
      <c r="E41" s="624">
        <v>46910</v>
      </c>
    </row>
    <row r="42" spans="1:143" x14ac:dyDescent="0.25">
      <c r="A42" s="629">
        <v>2009</v>
      </c>
      <c r="B42" s="600">
        <f t="shared" si="2"/>
        <v>113403</v>
      </c>
      <c r="C42" s="600">
        <v>72708</v>
      </c>
      <c r="D42" s="600">
        <v>9972</v>
      </c>
      <c r="E42" s="624">
        <v>30723</v>
      </c>
    </row>
    <row r="43" spans="1:143" x14ac:dyDescent="0.25">
      <c r="A43" s="629">
        <v>2010</v>
      </c>
      <c r="B43" s="600">
        <f t="shared" si="2"/>
        <v>145801</v>
      </c>
      <c r="C43" s="600">
        <v>102507</v>
      </c>
      <c r="D43" s="600">
        <v>8204</v>
      </c>
      <c r="E43" s="624">
        <v>35090</v>
      </c>
    </row>
    <row r="44" spans="1:143" s="117" customFormat="1" x14ac:dyDescent="0.25">
      <c r="A44" s="599">
        <v>2011</v>
      </c>
      <c r="B44" s="631">
        <f t="shared" si="2"/>
        <v>139767</v>
      </c>
      <c r="C44" s="631">
        <v>75813</v>
      </c>
      <c r="D44" s="631">
        <v>11746</v>
      </c>
      <c r="E44" s="632">
        <v>52208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</row>
    <row r="45" spans="1:143" x14ac:dyDescent="0.25">
      <c r="A45" s="599">
        <v>2012</v>
      </c>
      <c r="B45" s="600">
        <f t="shared" si="2"/>
        <v>150728</v>
      </c>
      <c r="C45" s="600">
        <v>100092</v>
      </c>
      <c r="D45" s="600">
        <v>10907</v>
      </c>
      <c r="E45" s="624">
        <v>39729</v>
      </c>
    </row>
    <row r="46" spans="1:143" x14ac:dyDescent="0.25">
      <c r="A46" s="599">
        <v>2013</v>
      </c>
      <c r="B46" s="600">
        <f t="shared" si="2"/>
        <v>150789</v>
      </c>
      <c r="C46" s="600">
        <v>101044</v>
      </c>
      <c r="D46" s="600">
        <v>13173</v>
      </c>
      <c r="E46" s="624">
        <v>36572</v>
      </c>
    </row>
    <row r="47" spans="1:143" x14ac:dyDescent="0.25">
      <c r="A47" s="599">
        <v>2014</v>
      </c>
      <c r="B47" s="600">
        <f t="shared" si="2"/>
        <v>161873</v>
      </c>
      <c r="C47" s="600">
        <v>123477</v>
      </c>
      <c r="D47" s="600">
        <v>10826</v>
      </c>
      <c r="E47" s="624">
        <v>27570</v>
      </c>
    </row>
    <row r="48" spans="1:143" x14ac:dyDescent="0.25">
      <c r="A48" s="599">
        <v>2015</v>
      </c>
      <c r="B48" s="600">
        <f t="shared" si="2"/>
        <v>191704</v>
      </c>
      <c r="C48" s="600">
        <v>157684</v>
      </c>
      <c r="D48" s="600">
        <v>15451</v>
      </c>
      <c r="E48" s="624">
        <v>18569</v>
      </c>
    </row>
    <row r="49" spans="1:19" x14ac:dyDescent="0.25">
      <c r="A49" s="599">
        <v>2016</v>
      </c>
      <c r="B49" s="600">
        <f t="shared" si="2"/>
        <v>191436</v>
      </c>
      <c r="C49" s="600">
        <v>146739</v>
      </c>
      <c r="D49" s="600">
        <v>21072</v>
      </c>
      <c r="E49" s="624">
        <v>23625</v>
      </c>
    </row>
    <row r="50" spans="1:19" x14ac:dyDescent="0.25">
      <c r="A50" s="599">
        <v>2017</v>
      </c>
      <c r="B50" s="600">
        <f t="shared" si="2"/>
        <v>192356</v>
      </c>
      <c r="C50" s="600">
        <v>159307</v>
      </c>
      <c r="D50" s="600">
        <v>20319</v>
      </c>
      <c r="E50" s="624">
        <v>12730</v>
      </c>
    </row>
    <row r="51" spans="1:19" x14ac:dyDescent="0.25">
      <c r="A51" s="599">
        <v>2018</v>
      </c>
      <c r="B51" s="600">
        <f t="shared" si="2"/>
        <v>191882</v>
      </c>
      <c r="C51" s="600">
        <v>167223</v>
      </c>
      <c r="D51" s="600">
        <v>13751</v>
      </c>
      <c r="E51" s="624">
        <v>10908</v>
      </c>
    </row>
    <row r="52" spans="1:19" x14ac:dyDescent="0.25">
      <c r="A52" s="46">
        <v>2019</v>
      </c>
      <c r="B52" s="41">
        <f t="shared" si="2"/>
        <v>192366</v>
      </c>
      <c r="C52" s="41">
        <v>167762</v>
      </c>
      <c r="D52" s="41">
        <v>13304</v>
      </c>
      <c r="E52" s="625">
        <v>11300</v>
      </c>
    </row>
    <row r="53" spans="1:19" x14ac:dyDescent="0.25">
      <c r="A53" s="42" t="s">
        <v>191</v>
      </c>
      <c r="B53" s="76">
        <f>SUM(B33:B52)</f>
        <v>3349404.4191399999</v>
      </c>
      <c r="C53" s="76">
        <f t="shared" ref="C53:D53" si="3">SUM(C33:C52)</f>
        <v>2451758</v>
      </c>
      <c r="D53" s="76">
        <f t="shared" si="3"/>
        <v>247315</v>
      </c>
      <c r="E53" s="76">
        <f>SUM(E33:E52)</f>
        <v>650331.41914000001</v>
      </c>
      <c r="G53" s="21"/>
      <c r="H53" s="21"/>
      <c r="I53" s="21"/>
      <c r="J53" s="21"/>
      <c r="K53" s="21"/>
      <c r="L53" s="21"/>
      <c r="M53" s="21"/>
      <c r="N53" s="21"/>
      <c r="O53" s="639" t="s">
        <v>148</v>
      </c>
      <c r="P53" s="639"/>
      <c r="Q53" s="639"/>
      <c r="R53" s="639"/>
      <c r="S53" s="639"/>
    </row>
    <row r="54" spans="1:19" ht="14.4" customHeight="1" x14ac:dyDescent="0.25">
      <c r="A54" s="21"/>
      <c r="B54" s="36"/>
      <c r="C54" s="36"/>
      <c r="D54" s="36"/>
      <c r="E54" s="36"/>
      <c r="G54" s="21"/>
      <c r="H54" s="649" t="s">
        <v>195</v>
      </c>
      <c r="I54" s="652"/>
      <c r="J54" s="649"/>
      <c r="K54" s="649"/>
      <c r="L54" s="649"/>
      <c r="M54" s="118"/>
      <c r="N54" s="21"/>
      <c r="O54" s="649" t="s">
        <v>195</v>
      </c>
      <c r="P54" s="649"/>
      <c r="Q54" s="649"/>
      <c r="R54" s="649"/>
      <c r="S54" s="649"/>
    </row>
    <row r="55" spans="1:19" ht="13.8" customHeight="1" x14ac:dyDescent="0.25">
      <c r="A55" s="640" t="s">
        <v>30</v>
      </c>
      <c r="B55" s="642"/>
      <c r="C55" s="642"/>
      <c r="D55" s="642"/>
      <c r="E55" s="643"/>
      <c r="G55" s="21"/>
      <c r="H55" s="119" t="s">
        <v>23</v>
      </c>
      <c r="I55" s="93" t="s">
        <v>2</v>
      </c>
      <c r="J55" s="93" t="s">
        <v>19</v>
      </c>
      <c r="K55" s="93" t="s">
        <v>20</v>
      </c>
      <c r="L55" s="93" t="s">
        <v>18</v>
      </c>
      <c r="M55" s="120"/>
      <c r="N55" s="21"/>
      <c r="O55" s="119" t="s">
        <v>23</v>
      </c>
      <c r="P55" s="93" t="s">
        <v>2</v>
      </c>
      <c r="Q55" s="93" t="s">
        <v>19</v>
      </c>
      <c r="R55" s="93" t="s">
        <v>20</v>
      </c>
      <c r="S55" s="93" t="s">
        <v>18</v>
      </c>
    </row>
    <row r="56" spans="1:19" x14ac:dyDescent="0.25">
      <c r="A56" s="24" t="s">
        <v>0</v>
      </c>
      <c r="B56" s="25" t="s">
        <v>2</v>
      </c>
      <c r="C56" s="25" t="s">
        <v>19</v>
      </c>
      <c r="D56" s="25" t="s">
        <v>20</v>
      </c>
      <c r="E56" s="26" t="s">
        <v>18</v>
      </c>
      <c r="G56" s="32" t="s">
        <v>10</v>
      </c>
      <c r="H56" s="42" t="s">
        <v>191</v>
      </c>
      <c r="I56" s="94">
        <f>SUM(J56:L56)</f>
        <v>3631752.6607945999</v>
      </c>
      <c r="J56" s="94">
        <f>C29</f>
        <v>1956038</v>
      </c>
      <c r="K56" s="94">
        <f>D29</f>
        <v>232491</v>
      </c>
      <c r="L56" s="94">
        <f>E29</f>
        <v>1443223.6607945999</v>
      </c>
      <c r="M56" s="20"/>
      <c r="N56" s="32" t="s">
        <v>10</v>
      </c>
      <c r="O56" s="42" t="s">
        <v>191</v>
      </c>
      <c r="P56" s="35">
        <f>SUM(Q56:S56)</f>
        <v>1</v>
      </c>
      <c r="Q56" s="35">
        <f>J56/$I$56</f>
        <v>0.53859339627276093</v>
      </c>
      <c r="R56" s="35">
        <f>K56/$I$56</f>
        <v>6.4016198710275807E-2</v>
      </c>
      <c r="S56" s="35">
        <f>L56/$I$56</f>
        <v>0.39739040501696321</v>
      </c>
    </row>
    <row r="57" spans="1:19" x14ac:dyDescent="0.25">
      <c r="A57" s="626">
        <v>2000</v>
      </c>
      <c r="B57" s="633">
        <f t="shared" ref="B57:B76" si="4">SUM(C57:E57)</f>
        <v>703485</v>
      </c>
      <c r="C57" s="627">
        <f t="shared" ref="C57:E73" si="5">C9+C33</f>
        <v>523271</v>
      </c>
      <c r="D57" s="627">
        <f t="shared" si="5"/>
        <v>49347</v>
      </c>
      <c r="E57" s="628">
        <f t="shared" si="5"/>
        <v>130867</v>
      </c>
      <c r="G57" s="32" t="s">
        <v>11</v>
      </c>
      <c r="H57" s="42" t="s">
        <v>191</v>
      </c>
      <c r="I57" s="94">
        <f>SUM(J57:L57)</f>
        <v>3349404.4191399999</v>
      </c>
      <c r="J57" s="94">
        <f>C53</f>
        <v>2451758</v>
      </c>
      <c r="K57" s="94">
        <f>D53</f>
        <v>247315</v>
      </c>
      <c r="L57" s="94">
        <f>E53</f>
        <v>650331.41914000001</v>
      </c>
      <c r="M57" s="20"/>
      <c r="N57" s="32" t="s">
        <v>11</v>
      </c>
      <c r="O57" s="42" t="s">
        <v>191</v>
      </c>
      <c r="P57" s="35">
        <f>SUM(Q57:S57)</f>
        <v>1</v>
      </c>
      <c r="Q57" s="35">
        <f>J57/$I$57</f>
        <v>0.73199819824371004</v>
      </c>
      <c r="R57" s="35">
        <f>K57/$I$57</f>
        <v>7.3838500536612159E-2</v>
      </c>
      <c r="S57" s="35">
        <f>L57/$I$57</f>
        <v>0.19416330121967787</v>
      </c>
    </row>
    <row r="58" spans="1:19" x14ac:dyDescent="0.25">
      <c r="A58" s="629">
        <v>2001</v>
      </c>
      <c r="B58" s="631">
        <f t="shared" si="4"/>
        <v>340891.07993459998</v>
      </c>
      <c r="C58" s="600">
        <f t="shared" si="5"/>
        <v>233086</v>
      </c>
      <c r="D58" s="600">
        <f t="shared" si="5"/>
        <v>24224</v>
      </c>
      <c r="E58" s="624">
        <f t="shared" si="5"/>
        <v>83581.079934599999</v>
      </c>
      <c r="G58" s="32" t="s">
        <v>2</v>
      </c>
      <c r="H58" s="42" t="s">
        <v>191</v>
      </c>
      <c r="I58" s="95">
        <f>SUM(J58:L58)</f>
        <v>6981157.0799345998</v>
      </c>
      <c r="J58" s="95">
        <f>SUM(J56:J57)</f>
        <v>4407796</v>
      </c>
      <c r="K58" s="95">
        <f t="shared" ref="K58:L58" si="6">SUM(K56:K57)</f>
        <v>479806</v>
      </c>
      <c r="L58" s="95">
        <f t="shared" si="6"/>
        <v>2093555.0799345998</v>
      </c>
      <c r="M58" s="23"/>
      <c r="N58" s="32" t="s">
        <v>2</v>
      </c>
      <c r="O58" s="42" t="s">
        <v>191</v>
      </c>
      <c r="P58" s="35">
        <f>SUM(Q58:S58)</f>
        <v>1</v>
      </c>
      <c r="Q58" s="35">
        <f>J58/$I$58</f>
        <v>0.63138473315103982</v>
      </c>
      <c r="R58" s="35">
        <f>K58/$I$58</f>
        <v>6.8728721400506704E-2</v>
      </c>
      <c r="S58" s="35">
        <f>L58/$I$58</f>
        <v>0.29988654544845345</v>
      </c>
    </row>
    <row r="59" spans="1:19" x14ac:dyDescent="0.25">
      <c r="A59" s="629">
        <v>2002</v>
      </c>
      <c r="B59" s="631">
        <f t="shared" si="4"/>
        <v>344189</v>
      </c>
      <c r="C59" s="600">
        <f t="shared" si="5"/>
        <v>291374</v>
      </c>
      <c r="D59" s="600">
        <f t="shared" si="5"/>
        <v>20628</v>
      </c>
      <c r="E59" s="624">
        <f t="shared" si="5"/>
        <v>32187</v>
      </c>
      <c r="G59" s="21"/>
      <c r="H59" s="21"/>
      <c r="I59" s="23"/>
      <c r="J59" s="20"/>
      <c r="K59" s="20"/>
      <c r="L59" s="20"/>
      <c r="M59" s="20"/>
      <c r="N59" s="21"/>
      <c r="O59" s="21"/>
      <c r="P59" s="21"/>
      <c r="Q59" s="97"/>
      <c r="R59" s="97"/>
      <c r="S59" s="97"/>
    </row>
    <row r="60" spans="1:19" x14ac:dyDescent="0.25">
      <c r="A60" s="630">
        <v>2003</v>
      </c>
      <c r="B60" s="631">
        <f t="shared" si="4"/>
        <v>370531</v>
      </c>
      <c r="C60" s="600">
        <f t="shared" si="5"/>
        <v>265178</v>
      </c>
      <c r="D60" s="600">
        <f t="shared" si="5"/>
        <v>28703</v>
      </c>
      <c r="E60" s="624">
        <f t="shared" si="5"/>
        <v>76650</v>
      </c>
      <c r="F60" s="54"/>
      <c r="G60" s="32" t="s">
        <v>10</v>
      </c>
      <c r="H60" s="42" t="s">
        <v>12</v>
      </c>
      <c r="I60" s="35">
        <f>I56/I58</f>
        <v>0.52022216649917041</v>
      </c>
      <c r="J60" s="35">
        <f t="shared" ref="J60:L60" si="7">J56/J58</f>
        <v>0.44376781502592227</v>
      </c>
      <c r="K60" s="35">
        <f t="shared" si="7"/>
        <v>0.48455208980296205</v>
      </c>
      <c r="L60" s="35">
        <f t="shared" si="7"/>
        <v>0.6893650301475156</v>
      </c>
      <c r="M60" s="28"/>
      <c r="N60" s="21"/>
      <c r="O60" s="21"/>
      <c r="P60" s="21"/>
      <c r="Q60" s="21"/>
      <c r="R60" s="21"/>
      <c r="S60" s="21"/>
    </row>
    <row r="61" spans="1:19" x14ac:dyDescent="0.25">
      <c r="A61" s="629">
        <v>2004</v>
      </c>
      <c r="B61" s="631">
        <f t="shared" si="4"/>
        <v>477396</v>
      </c>
      <c r="C61" s="600">
        <f t="shared" si="5"/>
        <v>405057</v>
      </c>
      <c r="D61" s="600">
        <f t="shared" si="5"/>
        <v>29813</v>
      </c>
      <c r="E61" s="624">
        <f t="shared" si="5"/>
        <v>42526</v>
      </c>
      <c r="G61" s="32" t="s">
        <v>11</v>
      </c>
      <c r="H61" s="42" t="s">
        <v>12</v>
      </c>
      <c r="I61" s="35">
        <f>I57/I58</f>
        <v>0.47977783350082953</v>
      </c>
      <c r="J61" s="35">
        <f t="shared" ref="J61:L61" si="8">J57/J58</f>
        <v>0.55623218497407778</v>
      </c>
      <c r="K61" s="35">
        <f t="shared" si="8"/>
        <v>0.51544791019703795</v>
      </c>
      <c r="L61" s="35">
        <f t="shared" si="8"/>
        <v>0.3106349698524844</v>
      </c>
      <c r="M61" s="35"/>
      <c r="N61" s="21"/>
      <c r="O61" s="21"/>
      <c r="P61" s="21"/>
      <c r="Q61" s="21"/>
      <c r="R61" s="21"/>
      <c r="S61" s="21"/>
    </row>
    <row r="62" spans="1:19" ht="14.4" customHeight="1" x14ac:dyDescent="0.25">
      <c r="A62" s="629">
        <v>2005</v>
      </c>
      <c r="B62" s="631">
        <f t="shared" si="4"/>
        <v>435952</v>
      </c>
      <c r="C62" s="600">
        <f t="shared" si="5"/>
        <v>326995</v>
      </c>
      <c r="D62" s="600">
        <f t="shared" si="5"/>
        <v>21214</v>
      </c>
      <c r="E62" s="624">
        <f t="shared" si="5"/>
        <v>87743</v>
      </c>
      <c r="G62" s="21"/>
      <c r="H62" s="21"/>
      <c r="I62" s="35"/>
      <c r="J62" s="35"/>
      <c r="K62" s="35"/>
      <c r="L62" s="35"/>
      <c r="M62" s="42"/>
      <c r="N62" s="21"/>
      <c r="O62" s="21"/>
      <c r="P62" s="21"/>
      <c r="Q62" s="21"/>
      <c r="R62" s="21"/>
      <c r="S62" s="21"/>
    </row>
    <row r="63" spans="1:19" x14ac:dyDescent="0.25">
      <c r="A63" s="629">
        <v>2006</v>
      </c>
      <c r="B63" s="631">
        <f t="shared" si="4"/>
        <v>440089</v>
      </c>
      <c r="C63" s="600">
        <f t="shared" si="5"/>
        <v>322280</v>
      </c>
      <c r="D63" s="600">
        <f t="shared" si="5"/>
        <v>15618</v>
      </c>
      <c r="E63" s="624">
        <f t="shared" si="5"/>
        <v>102191</v>
      </c>
      <c r="G63" s="32"/>
      <c r="H63" s="42"/>
      <c r="I63" s="608"/>
      <c r="J63" s="608"/>
      <c r="K63" s="608"/>
      <c r="L63" s="608"/>
      <c r="M63" s="35"/>
      <c r="N63" s="21"/>
      <c r="O63" s="21"/>
      <c r="P63" s="21"/>
      <c r="Q63" s="21"/>
      <c r="R63" s="21"/>
      <c r="S63" s="21"/>
    </row>
    <row r="64" spans="1:19" x14ac:dyDescent="0.25">
      <c r="A64" s="629">
        <v>2007</v>
      </c>
      <c r="B64" s="631">
        <f t="shared" si="4"/>
        <v>420313</v>
      </c>
      <c r="C64" s="600">
        <f t="shared" si="5"/>
        <v>289805</v>
      </c>
      <c r="D64" s="600">
        <f t="shared" si="5"/>
        <v>16651</v>
      </c>
      <c r="E64" s="624">
        <f t="shared" si="5"/>
        <v>113857</v>
      </c>
      <c r="G64" s="32"/>
      <c r="H64" s="622"/>
      <c r="I64" s="608"/>
      <c r="J64" s="608"/>
      <c r="K64" s="608"/>
      <c r="L64" s="608"/>
      <c r="M64" s="35"/>
      <c r="N64" s="21"/>
      <c r="O64" s="21"/>
      <c r="P64" s="21"/>
      <c r="Q64" s="21"/>
      <c r="R64" s="21"/>
      <c r="S64" s="21"/>
    </row>
    <row r="65" spans="1:74" ht="14.4" customHeight="1" x14ac:dyDescent="0.25">
      <c r="A65" s="629">
        <v>2008</v>
      </c>
      <c r="B65" s="631">
        <f t="shared" si="4"/>
        <v>312898</v>
      </c>
      <c r="C65" s="600">
        <f t="shared" si="5"/>
        <v>184477</v>
      </c>
      <c r="D65" s="600">
        <f t="shared" si="5"/>
        <v>13384</v>
      </c>
      <c r="E65" s="624">
        <f t="shared" si="5"/>
        <v>115037</v>
      </c>
      <c r="G65" s="32"/>
      <c r="H65" s="622"/>
      <c r="I65" s="608"/>
      <c r="J65" s="608"/>
      <c r="K65" s="608"/>
      <c r="L65" s="608"/>
      <c r="M65" s="35"/>
      <c r="N65" s="21"/>
      <c r="O65" s="21"/>
      <c r="P65" s="21"/>
      <c r="Q65" s="21"/>
      <c r="R65" s="21"/>
      <c r="S65" s="21"/>
    </row>
    <row r="66" spans="1:74" x14ac:dyDescent="0.25">
      <c r="A66" s="629">
        <v>2009</v>
      </c>
      <c r="B66" s="631">
        <f t="shared" si="4"/>
        <v>231182</v>
      </c>
      <c r="C66" s="600">
        <f t="shared" si="5"/>
        <v>102861</v>
      </c>
      <c r="D66" s="600">
        <f t="shared" si="5"/>
        <v>18646</v>
      </c>
      <c r="E66" s="624">
        <f t="shared" si="5"/>
        <v>109675</v>
      </c>
      <c r="G66" s="32"/>
      <c r="H66" s="622"/>
      <c r="I66" s="608"/>
      <c r="J66" s="608"/>
      <c r="K66" s="608"/>
      <c r="L66" s="608"/>
    </row>
    <row r="67" spans="1:74" ht="13.8" customHeight="1" x14ac:dyDescent="0.25">
      <c r="A67" s="629">
        <v>2010</v>
      </c>
      <c r="B67" s="631">
        <f t="shared" si="4"/>
        <v>283428</v>
      </c>
      <c r="C67" s="600">
        <f t="shared" si="5"/>
        <v>132730</v>
      </c>
      <c r="D67" s="600">
        <f t="shared" si="5"/>
        <v>21147</v>
      </c>
      <c r="E67" s="624">
        <f t="shared" si="5"/>
        <v>129551</v>
      </c>
      <c r="G67" s="32"/>
      <c r="H67" s="622"/>
      <c r="I67" s="608"/>
      <c r="J67" s="608"/>
      <c r="K67" s="608"/>
      <c r="L67" s="608"/>
    </row>
    <row r="68" spans="1:74" x14ac:dyDescent="0.25">
      <c r="A68" s="629">
        <v>2011</v>
      </c>
      <c r="B68" s="631">
        <f t="shared" si="4"/>
        <v>275314</v>
      </c>
      <c r="C68" s="600">
        <f t="shared" si="5"/>
        <v>107981</v>
      </c>
      <c r="D68" s="600">
        <f t="shared" si="5"/>
        <v>23679</v>
      </c>
      <c r="E68" s="624">
        <f t="shared" si="5"/>
        <v>143654</v>
      </c>
      <c r="G68" s="32"/>
      <c r="H68" s="622"/>
      <c r="I68" s="608"/>
      <c r="J68" s="608"/>
      <c r="K68" s="608"/>
      <c r="L68" s="608"/>
    </row>
    <row r="69" spans="1:74" x14ac:dyDescent="0.25">
      <c r="A69" s="599">
        <v>2012</v>
      </c>
      <c r="B69" s="631">
        <f t="shared" si="4"/>
        <v>259797</v>
      </c>
      <c r="C69" s="600">
        <f t="shared" si="5"/>
        <v>114965</v>
      </c>
      <c r="D69" s="600">
        <f t="shared" si="5"/>
        <v>31046</v>
      </c>
      <c r="E69" s="624">
        <f t="shared" si="5"/>
        <v>113786</v>
      </c>
      <c r="G69" s="32"/>
      <c r="H69" s="622"/>
      <c r="I69" s="608"/>
      <c r="J69" s="608"/>
      <c r="K69" s="608"/>
      <c r="L69" s="608"/>
    </row>
    <row r="70" spans="1:74" x14ac:dyDescent="0.25">
      <c r="A70" s="599">
        <v>2013</v>
      </c>
      <c r="B70" s="631">
        <f t="shared" si="4"/>
        <v>257664</v>
      </c>
      <c r="C70" s="600">
        <f t="shared" si="5"/>
        <v>113504</v>
      </c>
      <c r="D70" s="600">
        <f t="shared" si="5"/>
        <v>25405</v>
      </c>
      <c r="E70" s="624">
        <f t="shared" si="5"/>
        <v>118755</v>
      </c>
      <c r="G70" s="32"/>
      <c r="H70" s="622"/>
      <c r="I70" s="608"/>
      <c r="J70" s="608"/>
      <c r="K70" s="608"/>
      <c r="L70" s="608"/>
    </row>
    <row r="71" spans="1:74" x14ac:dyDescent="0.25">
      <c r="A71" s="599">
        <v>2014</v>
      </c>
      <c r="B71" s="631">
        <f t="shared" si="4"/>
        <v>287678</v>
      </c>
      <c r="C71" s="600">
        <f t="shared" si="5"/>
        <v>139899</v>
      </c>
      <c r="D71" s="600">
        <f t="shared" si="5"/>
        <v>26753</v>
      </c>
      <c r="E71" s="624">
        <f t="shared" si="5"/>
        <v>121026</v>
      </c>
      <c r="G71" s="32"/>
      <c r="H71" s="622"/>
      <c r="I71" s="608"/>
      <c r="J71" s="608"/>
      <c r="K71" s="608"/>
      <c r="L71" s="608"/>
    </row>
    <row r="72" spans="1:74" s="121" customFormat="1" x14ac:dyDescent="0.25">
      <c r="A72" s="599">
        <v>2015</v>
      </c>
      <c r="B72" s="631">
        <f t="shared" si="4"/>
        <v>317197</v>
      </c>
      <c r="C72" s="631">
        <f t="shared" si="5"/>
        <v>173829</v>
      </c>
      <c r="D72" s="631">
        <f t="shared" si="5"/>
        <v>27734</v>
      </c>
      <c r="E72" s="632">
        <f t="shared" si="5"/>
        <v>115634</v>
      </c>
      <c r="F72" s="7"/>
      <c r="G72" s="32"/>
      <c r="H72" s="622"/>
      <c r="I72" s="608"/>
      <c r="J72" s="608"/>
      <c r="K72" s="608"/>
      <c r="L72" s="608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</row>
    <row r="73" spans="1:74" x14ac:dyDescent="0.25">
      <c r="A73" s="599">
        <v>2016</v>
      </c>
      <c r="B73" s="631">
        <f t="shared" si="4"/>
        <v>310932</v>
      </c>
      <c r="C73" s="600">
        <f t="shared" si="5"/>
        <v>154983</v>
      </c>
      <c r="D73" s="600">
        <f t="shared" si="5"/>
        <v>30335</v>
      </c>
      <c r="E73" s="624">
        <f t="shared" si="5"/>
        <v>125614</v>
      </c>
      <c r="G73" s="32"/>
      <c r="H73" s="622"/>
      <c r="I73" s="608"/>
      <c r="J73" s="608"/>
      <c r="K73" s="608"/>
      <c r="L73" s="608"/>
    </row>
    <row r="74" spans="1:74" x14ac:dyDescent="0.25">
      <c r="A74" s="599">
        <v>2017</v>
      </c>
      <c r="B74" s="631">
        <f t="shared" si="4"/>
        <v>304166</v>
      </c>
      <c r="C74" s="600">
        <f t="shared" ref="C74:E74" si="9">C26+C50</f>
        <v>171049</v>
      </c>
      <c r="D74" s="600">
        <f t="shared" si="9"/>
        <v>24486</v>
      </c>
      <c r="E74" s="624">
        <f t="shared" si="9"/>
        <v>108631</v>
      </c>
      <c r="G74" s="32"/>
      <c r="H74" s="622"/>
      <c r="I74" s="608"/>
      <c r="J74" s="608"/>
      <c r="K74" s="608"/>
      <c r="L74" s="608"/>
    </row>
    <row r="75" spans="1:74" x14ac:dyDescent="0.25">
      <c r="A75" s="599">
        <v>2018</v>
      </c>
      <c r="B75" s="631">
        <f t="shared" si="4"/>
        <v>292865</v>
      </c>
      <c r="C75" s="600">
        <f t="shared" ref="C75:E76" si="10">C27+C51</f>
        <v>176044</v>
      </c>
      <c r="D75" s="600">
        <f t="shared" si="10"/>
        <v>15724</v>
      </c>
      <c r="E75" s="624">
        <f t="shared" si="10"/>
        <v>101097</v>
      </c>
      <c r="G75" s="32"/>
      <c r="H75" s="622"/>
      <c r="I75" s="608"/>
      <c r="J75" s="608"/>
      <c r="K75" s="608"/>
      <c r="L75" s="608"/>
    </row>
    <row r="76" spans="1:74" x14ac:dyDescent="0.25">
      <c r="A76" s="46">
        <v>2019</v>
      </c>
      <c r="B76" s="634">
        <f t="shared" si="4"/>
        <v>315190</v>
      </c>
      <c r="C76" s="41">
        <f t="shared" si="10"/>
        <v>178428</v>
      </c>
      <c r="D76" s="41">
        <f t="shared" si="10"/>
        <v>15269</v>
      </c>
      <c r="E76" s="625">
        <f t="shared" si="10"/>
        <v>121493</v>
      </c>
      <c r="G76" s="32"/>
      <c r="H76" s="622"/>
      <c r="I76" s="608"/>
      <c r="J76" s="608"/>
      <c r="K76" s="608"/>
      <c r="L76" s="608"/>
    </row>
    <row r="77" spans="1:74" x14ac:dyDescent="0.25">
      <c r="A77" s="42" t="s">
        <v>191</v>
      </c>
      <c r="B77" s="99">
        <f>SUM(B57:B76)</f>
        <v>6981157.0799345998</v>
      </c>
      <c r="C77" s="99">
        <f t="shared" ref="C77:E77" si="11">SUM(C57:C76)</f>
        <v>4407796</v>
      </c>
      <c r="D77" s="99">
        <f t="shared" si="11"/>
        <v>479806</v>
      </c>
      <c r="E77" s="99">
        <f t="shared" si="11"/>
        <v>2093555.0799346</v>
      </c>
      <c r="G77" s="32"/>
      <c r="H77" s="622"/>
      <c r="I77" s="608"/>
      <c r="J77" s="608"/>
      <c r="K77" s="608"/>
      <c r="L77" s="608"/>
    </row>
    <row r="78" spans="1:74" x14ac:dyDescent="0.25">
      <c r="A78" s="21"/>
      <c r="B78" s="36"/>
      <c r="C78" s="36"/>
      <c r="D78" s="36"/>
      <c r="E78" s="36"/>
      <c r="F78" s="88"/>
      <c r="G78" s="32"/>
      <c r="H78" s="622"/>
      <c r="I78" s="608"/>
      <c r="J78" s="608"/>
      <c r="K78" s="608"/>
      <c r="L78" s="608"/>
    </row>
    <row r="79" spans="1:74" x14ac:dyDescent="0.25">
      <c r="B79" s="88"/>
      <c r="C79" s="88"/>
      <c r="D79" s="88"/>
      <c r="E79" s="88"/>
      <c r="G79" s="32"/>
      <c r="H79" s="622"/>
      <c r="I79" s="608"/>
      <c r="J79" s="608"/>
      <c r="K79" s="608"/>
      <c r="L79" s="608"/>
    </row>
    <row r="80" spans="1:74" x14ac:dyDescent="0.25">
      <c r="A80" s="653" t="s">
        <v>192</v>
      </c>
      <c r="B80" s="653"/>
      <c r="C80" s="653"/>
      <c r="D80" s="653"/>
      <c r="E80" s="653"/>
      <c r="G80" s="32"/>
      <c r="H80" s="622"/>
      <c r="I80" s="608"/>
      <c r="J80" s="608"/>
      <c r="K80" s="608"/>
      <c r="L80" s="608"/>
    </row>
    <row r="81" spans="1:12" x14ac:dyDescent="0.25">
      <c r="A81" s="61" t="s">
        <v>0</v>
      </c>
      <c r="B81" s="62" t="s">
        <v>2</v>
      </c>
      <c r="C81" s="62" t="s">
        <v>19</v>
      </c>
      <c r="D81" s="62" t="s">
        <v>20</v>
      </c>
      <c r="E81" s="63" t="s">
        <v>18</v>
      </c>
      <c r="G81" s="32"/>
      <c r="H81" s="622"/>
      <c r="I81" s="608"/>
      <c r="J81" s="608"/>
      <c r="K81" s="608"/>
      <c r="L81" s="608"/>
    </row>
    <row r="82" spans="1:12" ht="60" customHeight="1" x14ac:dyDescent="0.25">
      <c r="A82" s="122" t="s">
        <v>15</v>
      </c>
      <c r="B82" s="65">
        <f>SUM(C82:E82)</f>
        <v>3631752.6607945999</v>
      </c>
      <c r="C82" s="66">
        <f>SUM(C9:C28)</f>
        <v>1956038</v>
      </c>
      <c r="D82" s="66">
        <f t="shared" ref="D82:E82" si="12">SUM(D9:D28)</f>
        <v>232491</v>
      </c>
      <c r="E82" s="103">
        <f t="shared" si="12"/>
        <v>1443223.6607945999</v>
      </c>
      <c r="G82" s="32"/>
      <c r="H82" s="622"/>
      <c r="I82" s="608"/>
      <c r="J82" s="608"/>
      <c r="K82" s="608"/>
      <c r="L82" s="608"/>
    </row>
    <row r="83" spans="1:12" ht="60" customHeight="1" x14ac:dyDescent="0.25">
      <c r="A83" s="122" t="s">
        <v>16</v>
      </c>
      <c r="B83" s="65">
        <f>SUM(C83:E83)</f>
        <v>3349404.4191399999</v>
      </c>
      <c r="C83" s="66">
        <f>SUM(C33:C52)</f>
        <v>2451758</v>
      </c>
      <c r="D83" s="66">
        <f t="shared" ref="D83:E83" si="13">SUM(D33:D52)</f>
        <v>247315</v>
      </c>
      <c r="E83" s="103">
        <f t="shared" si="13"/>
        <v>650331.41914000001</v>
      </c>
      <c r="G83" s="32"/>
      <c r="H83" s="622"/>
      <c r="I83" s="608"/>
      <c r="J83" s="608"/>
      <c r="K83" s="608"/>
      <c r="L83" s="608"/>
    </row>
    <row r="84" spans="1:12" ht="60" customHeight="1" x14ac:dyDescent="0.25">
      <c r="A84" s="123" t="s">
        <v>17</v>
      </c>
      <c r="B84" s="68">
        <f>SUM(B82:B83)</f>
        <v>6981157.0799345998</v>
      </c>
      <c r="C84" s="69">
        <f>C82+C83</f>
        <v>4407796</v>
      </c>
      <c r="D84" s="69">
        <f t="shared" ref="D84:E84" si="14">D82+D83</f>
        <v>479806</v>
      </c>
      <c r="E84" s="70">
        <f t="shared" si="14"/>
        <v>2093555.0799345998</v>
      </c>
      <c r="G84" s="32"/>
      <c r="H84" s="622"/>
      <c r="I84" s="608"/>
      <c r="J84" s="608"/>
      <c r="K84" s="608"/>
      <c r="L84" s="608"/>
    </row>
    <row r="85" spans="1:12" x14ac:dyDescent="0.25">
      <c r="B85" s="88"/>
      <c r="C85" s="88"/>
      <c r="D85" s="88"/>
      <c r="E85" s="88"/>
      <c r="G85" s="32"/>
      <c r="H85" s="622"/>
      <c r="I85" s="608"/>
      <c r="J85" s="608"/>
      <c r="K85" s="608"/>
      <c r="L85" s="608"/>
    </row>
    <row r="86" spans="1:12" x14ac:dyDescent="0.25">
      <c r="G86" s="32"/>
      <c r="H86" s="622"/>
      <c r="I86" s="608"/>
      <c r="J86" s="608"/>
      <c r="K86" s="608"/>
      <c r="L86" s="608"/>
    </row>
    <row r="87" spans="1:12" x14ac:dyDescent="0.25">
      <c r="G87" s="32"/>
      <c r="H87" s="622"/>
      <c r="I87" s="608"/>
      <c r="J87" s="608"/>
      <c r="K87" s="608"/>
      <c r="L87" s="608"/>
    </row>
    <row r="88" spans="1:12" x14ac:dyDescent="0.25">
      <c r="A88" s="106"/>
      <c r="B88" s="107"/>
      <c r="C88" s="107"/>
      <c r="D88" s="107"/>
      <c r="E88" s="107"/>
      <c r="F88" s="107"/>
      <c r="G88" s="32"/>
      <c r="H88" s="622"/>
      <c r="I88" s="608"/>
      <c r="J88" s="608"/>
      <c r="K88" s="608"/>
      <c r="L88" s="608"/>
    </row>
    <row r="89" spans="1:12" x14ac:dyDescent="0.25">
      <c r="B89" s="107"/>
      <c r="C89" s="107"/>
      <c r="D89" s="107"/>
      <c r="E89" s="107"/>
      <c r="F89" s="107"/>
      <c r="G89" s="32"/>
      <c r="H89" s="622"/>
      <c r="I89" s="608"/>
      <c r="J89" s="608"/>
      <c r="K89" s="608"/>
      <c r="L89" s="608"/>
    </row>
    <row r="90" spans="1:12" x14ac:dyDescent="0.25">
      <c r="B90" s="107"/>
      <c r="C90" s="107"/>
      <c r="D90" s="107"/>
      <c r="E90" s="107"/>
      <c r="F90" s="107"/>
      <c r="G90" s="32"/>
      <c r="H90" s="622"/>
      <c r="I90" s="608"/>
      <c r="J90" s="608"/>
      <c r="K90" s="608"/>
      <c r="L90" s="608"/>
    </row>
    <row r="91" spans="1:12" x14ac:dyDescent="0.25">
      <c r="B91" s="107"/>
      <c r="C91" s="107"/>
      <c r="D91" s="107"/>
      <c r="E91" s="107"/>
      <c r="F91" s="107"/>
      <c r="G91" s="32"/>
      <c r="H91" s="622"/>
      <c r="I91" s="608"/>
      <c r="J91" s="608"/>
      <c r="K91" s="608"/>
      <c r="L91" s="608"/>
    </row>
    <row r="92" spans="1:12" x14ac:dyDescent="0.25">
      <c r="B92" s="107"/>
      <c r="C92" s="107"/>
      <c r="D92" s="107"/>
      <c r="E92" s="107"/>
      <c r="F92" s="107"/>
      <c r="G92" s="107"/>
    </row>
    <row r="93" spans="1:12" x14ac:dyDescent="0.25">
      <c r="B93" s="107"/>
      <c r="C93" s="107"/>
      <c r="D93" s="107"/>
      <c r="E93" s="107"/>
      <c r="F93" s="107"/>
      <c r="G93" s="107"/>
    </row>
    <row r="94" spans="1:12" x14ac:dyDescent="0.25">
      <c r="B94" s="107"/>
      <c r="C94" s="107"/>
      <c r="D94" s="107"/>
      <c r="E94" s="107"/>
      <c r="F94" s="107"/>
      <c r="G94" s="107"/>
    </row>
  </sheetData>
  <mergeCells count="7">
    <mergeCell ref="A80:E80"/>
    <mergeCell ref="A7:E7"/>
    <mergeCell ref="A31:E31"/>
    <mergeCell ref="A55:E55"/>
    <mergeCell ref="O54:S54"/>
    <mergeCell ref="O53:S53"/>
    <mergeCell ref="H54:L54"/>
  </mergeCells>
  <pageMargins left="0.70866141732283472" right="0.70866141732283472" top="0.74803149606299213" bottom="2.35" header="0.31496062992125984" footer="0.31496062992125984"/>
  <pageSetup paperSize="8" scale="8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7:AP80"/>
  <sheetViews>
    <sheetView zoomScaleNormal="100" workbookViewId="0">
      <selection activeCell="R60" sqref="R60"/>
    </sheetView>
  </sheetViews>
  <sheetFormatPr defaultRowHeight="10.199999999999999" x14ac:dyDescent="0.2"/>
  <cols>
    <col min="1" max="1" width="24.44140625" style="21" customWidth="1"/>
    <col min="2" max="22" width="7.77734375" style="21" customWidth="1"/>
    <col min="23" max="16384" width="8.88671875" style="21"/>
  </cols>
  <sheetData>
    <row r="7" spans="1:24" x14ac:dyDescent="0.2">
      <c r="A7" s="32" t="s">
        <v>128</v>
      </c>
    </row>
    <row r="8" spans="1:24" x14ac:dyDescent="0.2">
      <c r="A8" s="130" t="s">
        <v>31</v>
      </c>
      <c r="B8" s="130" t="s">
        <v>32</v>
      </c>
      <c r="C8" s="131" t="s">
        <v>33</v>
      </c>
      <c r="D8" s="131" t="s">
        <v>34</v>
      </c>
      <c r="E8" s="132">
        <v>2002</v>
      </c>
      <c r="F8" s="132">
        <v>2003</v>
      </c>
      <c r="G8" s="132">
        <v>2004</v>
      </c>
      <c r="H8" s="132">
        <v>2005</v>
      </c>
      <c r="I8" s="132">
        <v>2006</v>
      </c>
      <c r="J8" s="132">
        <v>2007</v>
      </c>
      <c r="K8" s="132">
        <v>2008</v>
      </c>
      <c r="L8" s="132">
        <v>2009</v>
      </c>
      <c r="M8" s="132">
        <v>2010</v>
      </c>
      <c r="N8" s="132">
        <v>2011</v>
      </c>
      <c r="O8" s="132">
        <v>2012</v>
      </c>
      <c r="P8" s="132">
        <v>2013</v>
      </c>
      <c r="Q8" s="132">
        <v>2014</v>
      </c>
      <c r="R8" s="132">
        <v>2015</v>
      </c>
      <c r="S8" s="132">
        <v>2016</v>
      </c>
      <c r="T8" s="132">
        <v>2017</v>
      </c>
      <c r="U8" s="132">
        <v>2018</v>
      </c>
      <c r="V8" s="132">
        <v>2019</v>
      </c>
    </row>
    <row r="9" spans="1:24" ht="12" x14ac:dyDescent="0.2">
      <c r="A9" s="133" t="s">
        <v>35</v>
      </c>
      <c r="B9" s="134" t="s">
        <v>212</v>
      </c>
      <c r="C9" s="135">
        <v>160083</v>
      </c>
      <c r="D9" s="136">
        <v>160856</v>
      </c>
      <c r="E9" s="137">
        <v>160058</v>
      </c>
      <c r="F9" s="137">
        <v>150690</v>
      </c>
      <c r="G9" s="137">
        <v>152568</v>
      </c>
      <c r="H9" s="137">
        <v>151175</v>
      </c>
      <c r="I9" s="137">
        <v>154635</v>
      </c>
      <c r="J9" s="137">
        <v>156712</v>
      </c>
      <c r="K9" s="137">
        <v>158455</v>
      </c>
      <c r="L9" s="137">
        <v>153794</v>
      </c>
      <c r="M9" s="137">
        <v>153010</v>
      </c>
      <c r="N9" s="137">
        <v>149060</v>
      </c>
      <c r="O9" s="138">
        <v>132212</v>
      </c>
      <c r="P9" s="138">
        <v>126079</v>
      </c>
      <c r="Q9" s="138">
        <v>128295</v>
      </c>
      <c r="R9" s="139">
        <v>130421</v>
      </c>
      <c r="S9" s="140">
        <f>SUM(S10:S12)</f>
        <v>133890</v>
      </c>
      <c r="T9" s="138">
        <v>141876.21460902499</v>
      </c>
      <c r="U9" s="138">
        <v>147407.85425009701</v>
      </c>
      <c r="V9" s="138">
        <v>175332.97000000003</v>
      </c>
      <c r="W9" s="141"/>
      <c r="X9" s="141"/>
    </row>
    <row r="10" spans="1:24" ht="12" x14ac:dyDescent="0.2">
      <c r="A10" s="142" t="s">
        <v>36</v>
      </c>
      <c r="B10" s="143" t="s">
        <v>212</v>
      </c>
      <c r="C10" s="144">
        <v>140413</v>
      </c>
      <c r="D10" s="145">
        <v>143883</v>
      </c>
      <c r="E10" s="146">
        <v>143057</v>
      </c>
      <c r="F10" s="146">
        <v>134035</v>
      </c>
      <c r="G10" s="146">
        <v>135683</v>
      </c>
      <c r="H10" s="146">
        <v>134650</v>
      </c>
      <c r="I10" s="146">
        <v>137720</v>
      </c>
      <c r="J10" s="146">
        <v>139215</v>
      </c>
      <c r="K10" s="146">
        <v>140454</v>
      </c>
      <c r="L10" s="146">
        <v>136316</v>
      </c>
      <c r="M10" s="146">
        <v>136074</v>
      </c>
      <c r="N10" s="146">
        <v>133292</v>
      </c>
      <c r="O10" s="147">
        <v>118025</v>
      </c>
      <c r="P10" s="147">
        <v>112037</v>
      </c>
      <c r="Q10" s="147">
        <v>113470</v>
      </c>
      <c r="R10" s="148">
        <v>115232</v>
      </c>
      <c r="S10" s="149">
        <v>118074</v>
      </c>
      <c r="T10" s="150">
        <v>125320.10160913601</v>
      </c>
      <c r="U10" s="150">
        <v>131222.63699999999</v>
      </c>
      <c r="V10" s="150">
        <v>158294.71400000001</v>
      </c>
      <c r="W10" s="141"/>
      <c r="X10" s="141"/>
    </row>
    <row r="11" spans="1:24" ht="12" x14ac:dyDescent="0.2">
      <c r="A11" s="142" t="s">
        <v>37</v>
      </c>
      <c r="B11" s="143" t="s">
        <v>213</v>
      </c>
      <c r="C11" s="144">
        <v>19334</v>
      </c>
      <c r="D11" s="145">
        <v>16577</v>
      </c>
      <c r="E11" s="146">
        <v>16651</v>
      </c>
      <c r="F11" s="146">
        <v>16409</v>
      </c>
      <c r="G11" s="146">
        <v>16667</v>
      </c>
      <c r="H11" s="146">
        <v>16316</v>
      </c>
      <c r="I11" s="146">
        <v>16714</v>
      </c>
      <c r="J11" s="146">
        <v>17296</v>
      </c>
      <c r="K11" s="146">
        <v>17846</v>
      </c>
      <c r="L11" s="146">
        <v>17342</v>
      </c>
      <c r="M11" s="146">
        <v>16809</v>
      </c>
      <c r="N11" s="146">
        <v>15639</v>
      </c>
      <c r="O11" s="147">
        <v>14057</v>
      </c>
      <c r="P11" s="147">
        <v>13908</v>
      </c>
      <c r="Q11" s="147">
        <v>14669</v>
      </c>
      <c r="R11" s="148">
        <v>14962</v>
      </c>
      <c r="S11" s="149">
        <v>15582</v>
      </c>
      <c r="T11" s="150">
        <v>16305.0629998886</v>
      </c>
      <c r="U11" s="150">
        <v>15957.217250097399</v>
      </c>
      <c r="V11" s="150">
        <v>16808.132000000001</v>
      </c>
      <c r="W11" s="141"/>
      <c r="X11" s="141"/>
    </row>
    <row r="12" spans="1:24" ht="12" x14ac:dyDescent="0.2">
      <c r="A12" s="142" t="s">
        <v>38</v>
      </c>
      <c r="B12" s="143" t="s">
        <v>212</v>
      </c>
      <c r="C12" s="144">
        <v>336</v>
      </c>
      <c r="D12" s="145">
        <v>396</v>
      </c>
      <c r="E12" s="146">
        <v>350</v>
      </c>
      <c r="F12" s="146">
        <v>246</v>
      </c>
      <c r="G12" s="146">
        <v>218</v>
      </c>
      <c r="H12" s="146">
        <v>209</v>
      </c>
      <c r="I12" s="146">
        <v>201</v>
      </c>
      <c r="J12" s="146">
        <v>201</v>
      </c>
      <c r="K12" s="146">
        <v>155</v>
      </c>
      <c r="L12" s="146">
        <v>136</v>
      </c>
      <c r="M12" s="146">
        <v>140</v>
      </c>
      <c r="N12" s="146">
        <v>129</v>
      </c>
      <c r="O12" s="147">
        <v>130</v>
      </c>
      <c r="P12" s="147">
        <v>134</v>
      </c>
      <c r="Q12" s="147">
        <v>156</v>
      </c>
      <c r="R12" s="148">
        <v>227</v>
      </c>
      <c r="S12" s="149">
        <v>234</v>
      </c>
      <c r="T12" s="150">
        <v>251.04999999999998</v>
      </c>
      <c r="U12" s="150">
        <v>228</v>
      </c>
      <c r="V12" s="150">
        <v>230.124</v>
      </c>
      <c r="W12" s="141"/>
      <c r="X12" s="141"/>
    </row>
    <row r="13" spans="1:24" x14ac:dyDescent="0.2">
      <c r="A13" s="151"/>
      <c r="B13" s="152"/>
      <c r="U13" s="141"/>
      <c r="V13" s="141"/>
      <c r="W13" s="141"/>
      <c r="X13" s="141"/>
    </row>
    <row r="14" spans="1:24" x14ac:dyDescent="0.2">
      <c r="A14" s="153" t="s">
        <v>129</v>
      </c>
      <c r="B14" s="154"/>
      <c r="W14" s="141"/>
      <c r="X14" s="141"/>
    </row>
    <row r="15" spans="1:24" x14ac:dyDescent="0.2">
      <c r="A15" s="155" t="s">
        <v>31</v>
      </c>
      <c r="B15" s="155" t="s">
        <v>32</v>
      </c>
      <c r="C15" s="131" t="s">
        <v>33</v>
      </c>
      <c r="D15" s="131" t="s">
        <v>34</v>
      </c>
      <c r="E15" s="132">
        <v>2002</v>
      </c>
      <c r="F15" s="132">
        <v>2003</v>
      </c>
      <c r="G15" s="132">
        <v>2004</v>
      </c>
      <c r="H15" s="132">
        <v>2005</v>
      </c>
      <c r="I15" s="132">
        <v>2006</v>
      </c>
      <c r="J15" s="132">
        <v>2007</v>
      </c>
      <c r="K15" s="132">
        <v>2008</v>
      </c>
      <c r="L15" s="132">
        <v>2009</v>
      </c>
      <c r="M15" s="132">
        <v>2010</v>
      </c>
      <c r="N15" s="132">
        <v>2011</v>
      </c>
      <c r="O15" s="132">
        <v>2012</v>
      </c>
      <c r="P15" s="132">
        <v>2013</v>
      </c>
      <c r="Q15" s="132">
        <v>2014</v>
      </c>
      <c r="R15" s="132">
        <v>2015</v>
      </c>
      <c r="S15" s="132">
        <v>2016</v>
      </c>
      <c r="T15" s="132">
        <v>2017</v>
      </c>
      <c r="U15" s="132">
        <v>2018</v>
      </c>
      <c r="V15" s="132">
        <v>2019</v>
      </c>
      <c r="W15" s="141"/>
      <c r="X15" s="141"/>
    </row>
    <row r="16" spans="1:24" x14ac:dyDescent="0.2">
      <c r="A16" s="156" t="s">
        <v>185</v>
      </c>
      <c r="B16" s="157" t="s">
        <v>39</v>
      </c>
      <c r="C16" s="158">
        <v>23.952362212102472</v>
      </c>
      <c r="D16" s="158">
        <v>24.23651588998856</v>
      </c>
      <c r="E16" s="159">
        <v>24.530039110822326</v>
      </c>
      <c r="F16" s="159">
        <v>23.790795673236445</v>
      </c>
      <c r="G16" s="159">
        <v>24.202958680719416</v>
      </c>
      <c r="H16" s="159">
        <v>24.822298660492805</v>
      </c>
      <c r="I16" s="159">
        <v>25.065399165777475</v>
      </c>
      <c r="J16" s="159">
        <v>25.4</v>
      </c>
      <c r="K16" s="159">
        <v>26.6</v>
      </c>
      <c r="L16" s="159">
        <v>26.995916615732732</v>
      </c>
      <c r="M16" s="159">
        <v>26.867949807202145</v>
      </c>
      <c r="N16" s="159">
        <v>27.796578558969543</v>
      </c>
      <c r="O16" s="160">
        <v>28.761806795147187</v>
      </c>
      <c r="P16" s="160">
        <v>28.945224819359289</v>
      </c>
      <c r="Q16" s="160">
        <v>30</v>
      </c>
      <c r="R16" s="161">
        <v>30.339055826899042</v>
      </c>
      <c r="S16" s="162">
        <f>SUM(S17:S19)</f>
        <v>650.01417283226078</v>
      </c>
      <c r="T16" s="160">
        <v>30.952418400896693</v>
      </c>
      <c r="U16" s="160">
        <v>30.437665881681035</v>
      </c>
      <c r="V16" s="160">
        <v>28.311928411297647</v>
      </c>
      <c r="W16" s="141"/>
      <c r="X16" s="141"/>
    </row>
    <row r="17" spans="1:24" x14ac:dyDescent="0.2">
      <c r="A17" s="142" t="s">
        <v>36</v>
      </c>
      <c r="B17" s="163" t="s">
        <v>39</v>
      </c>
      <c r="C17" s="164">
        <v>15.048414320611339</v>
      </c>
      <c r="D17" s="164">
        <v>14.907855688302302</v>
      </c>
      <c r="E17" s="165">
        <v>15.279119511802987</v>
      </c>
      <c r="F17" s="165">
        <v>14.422509046144663</v>
      </c>
      <c r="G17" s="165">
        <v>14.873477148942756</v>
      </c>
      <c r="H17" s="165">
        <v>15.517994801336799</v>
      </c>
      <c r="I17" s="165">
        <v>16.002033110659308</v>
      </c>
      <c r="J17" s="165">
        <v>16.2</v>
      </c>
      <c r="K17" s="165">
        <v>16.399999999999999</v>
      </c>
      <c r="L17" s="165">
        <v>16.557381378561576</v>
      </c>
      <c r="M17" s="165">
        <v>16.584936168336259</v>
      </c>
      <c r="N17" s="165">
        <v>18.198031389730815</v>
      </c>
      <c r="O17" s="166">
        <v>18.625308197415801</v>
      </c>
      <c r="P17" s="166">
        <v>18.311138284673813</v>
      </c>
      <c r="Q17" s="166">
        <v>18.399999999999999</v>
      </c>
      <c r="R17" s="167">
        <v>18.365176339905581</v>
      </c>
      <c r="S17" s="168">
        <v>18.411115063434796</v>
      </c>
      <c r="T17" s="169">
        <v>18.299696074562505</v>
      </c>
      <c r="U17" s="169">
        <v>18.26235983963651</v>
      </c>
      <c r="V17" s="169">
        <v>17.622819630149262</v>
      </c>
      <c r="W17" s="141"/>
      <c r="X17" s="141"/>
    </row>
    <row r="18" spans="1:24" x14ac:dyDescent="0.2">
      <c r="A18" s="142" t="s">
        <v>37</v>
      </c>
      <c r="B18" s="163" t="s">
        <v>39</v>
      </c>
      <c r="C18" s="164">
        <v>83.502999896555295</v>
      </c>
      <c r="D18" s="164">
        <v>97.034204017614769</v>
      </c>
      <c r="E18" s="165">
        <v>99.086661461774071</v>
      </c>
      <c r="F18" s="165">
        <v>96.578036443415201</v>
      </c>
      <c r="G18" s="165">
        <v>96.884322313553724</v>
      </c>
      <c r="H18" s="165">
        <v>98.438465310125025</v>
      </c>
      <c r="I18" s="165">
        <v>96.775697020461891</v>
      </c>
      <c r="J18" s="165">
        <v>96.6</v>
      </c>
      <c r="K18" s="165">
        <v>100.1</v>
      </c>
      <c r="L18" s="165">
        <v>103.33652404566948</v>
      </c>
      <c r="M18" s="165">
        <v>104.18579332500447</v>
      </c>
      <c r="N18" s="165">
        <v>103.84660144510518</v>
      </c>
      <c r="O18" s="166">
        <v>107.75264992530411</v>
      </c>
      <c r="P18" s="166">
        <v>107.57700603968939</v>
      </c>
      <c r="Q18" s="166">
        <v>113</v>
      </c>
      <c r="R18" s="167">
        <v>115.02299157866595</v>
      </c>
      <c r="S18" s="168">
        <v>118.87228853805674</v>
      </c>
      <c r="T18" s="169">
        <v>121.0478823342139</v>
      </c>
      <c r="U18" s="169">
        <v>123.79909159837641</v>
      </c>
      <c r="V18" s="169">
        <v>122.38454003408208</v>
      </c>
      <c r="W18" s="141"/>
      <c r="X18" s="141"/>
    </row>
    <row r="19" spans="1:24" x14ac:dyDescent="0.2">
      <c r="A19" s="142" t="s">
        <v>38</v>
      </c>
      <c r="B19" s="163" t="s">
        <v>39</v>
      </c>
      <c r="C19" s="164">
        <v>318.23214285714283</v>
      </c>
      <c r="D19" s="164">
        <v>366.32828282828285</v>
      </c>
      <c r="E19" s="165">
        <v>258.72000000000003</v>
      </c>
      <c r="F19" s="165">
        <v>273.02845528455282</v>
      </c>
      <c r="G19" s="165">
        <v>274.07339449541286</v>
      </c>
      <c r="H19" s="165">
        <v>272.20574162679424</v>
      </c>
      <c r="I19" s="165">
        <v>272.03482587064678</v>
      </c>
      <c r="J19" s="165">
        <v>272.03482587064678</v>
      </c>
      <c r="K19" s="165">
        <v>771.7</v>
      </c>
      <c r="L19" s="165">
        <v>755.23529411764707</v>
      </c>
      <c r="M19" s="165">
        <v>737.45</v>
      </c>
      <c r="N19" s="165">
        <v>725.96124031007753</v>
      </c>
      <c r="O19" s="166">
        <v>690.19230769230774</v>
      </c>
      <c r="P19" s="166">
        <v>758.79850746268653</v>
      </c>
      <c r="Q19" s="166">
        <v>711.7</v>
      </c>
      <c r="R19" s="167">
        <v>526.96035242290748</v>
      </c>
      <c r="S19" s="168">
        <v>512.73076923076928</v>
      </c>
      <c r="T19" s="169">
        <v>495.51418749651469</v>
      </c>
      <c r="U19" s="169">
        <v>503.62719298245617</v>
      </c>
      <c r="V19" s="169">
        <v>509.98504241191711</v>
      </c>
      <c r="W19" s="141"/>
      <c r="X19" s="141"/>
    </row>
    <row r="21" spans="1:24" x14ac:dyDescent="0.2">
      <c r="A21" s="32" t="s">
        <v>130</v>
      </c>
    </row>
    <row r="22" spans="1:24" x14ac:dyDescent="0.2">
      <c r="A22" s="654" t="s">
        <v>53</v>
      </c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654"/>
      <c r="N22" s="654"/>
      <c r="O22" s="654"/>
      <c r="S22" s="170"/>
      <c r="W22" s="170"/>
      <c r="X22" s="170"/>
    </row>
    <row r="23" spans="1:24" x14ac:dyDescent="0.2">
      <c r="A23" s="639" t="s">
        <v>149</v>
      </c>
      <c r="B23" s="639"/>
      <c r="C23" s="639"/>
      <c r="D23" s="639"/>
      <c r="E23" s="639"/>
      <c r="F23" s="639"/>
      <c r="G23" s="639"/>
      <c r="H23" s="639"/>
      <c r="I23" s="639"/>
      <c r="J23" s="639"/>
      <c r="K23" s="639"/>
      <c r="L23" s="639"/>
      <c r="M23" s="639"/>
      <c r="N23" s="639"/>
      <c r="O23" s="639"/>
      <c r="P23" s="171"/>
      <c r="Q23" s="171" t="s">
        <v>54</v>
      </c>
      <c r="S23" s="172"/>
      <c r="W23" s="170"/>
      <c r="X23" s="170"/>
    </row>
    <row r="24" spans="1:24" ht="10.95" customHeight="1" x14ac:dyDescent="0.2">
      <c r="A24" s="173" t="s">
        <v>40</v>
      </c>
      <c r="B24" s="174">
        <v>2004</v>
      </c>
      <c r="C24" s="174">
        <v>2005</v>
      </c>
      <c r="D24" s="174">
        <v>2006</v>
      </c>
      <c r="E24" s="174">
        <v>2007</v>
      </c>
      <c r="F24" s="174">
        <v>2008</v>
      </c>
      <c r="G24" s="174">
        <v>2009</v>
      </c>
      <c r="H24" s="174">
        <v>2010</v>
      </c>
      <c r="I24" s="174">
        <v>2011</v>
      </c>
      <c r="J24" s="174">
        <v>2012</v>
      </c>
      <c r="K24" s="174">
        <v>2013</v>
      </c>
      <c r="L24" s="174">
        <v>2014</v>
      </c>
      <c r="M24" s="174">
        <v>2015</v>
      </c>
      <c r="N24" s="174">
        <v>2016</v>
      </c>
      <c r="O24" s="174">
        <v>2017</v>
      </c>
      <c r="P24" s="174">
        <v>2018</v>
      </c>
      <c r="Q24" s="174">
        <v>2019</v>
      </c>
      <c r="R24" s="175" t="s">
        <v>2</v>
      </c>
      <c r="W24" s="172"/>
      <c r="X24" s="170"/>
    </row>
    <row r="25" spans="1:24" ht="10.95" customHeight="1" x14ac:dyDescent="0.2">
      <c r="A25" s="176" t="s">
        <v>41</v>
      </c>
      <c r="B25" s="177">
        <v>12</v>
      </c>
      <c r="C25" s="177">
        <v>13</v>
      </c>
      <c r="D25" s="177">
        <v>11</v>
      </c>
      <c r="E25" s="177">
        <v>11</v>
      </c>
      <c r="F25" s="177">
        <v>9</v>
      </c>
      <c r="G25" s="177">
        <v>7</v>
      </c>
      <c r="H25" s="177">
        <v>7</v>
      </c>
      <c r="I25" s="177">
        <v>7</v>
      </c>
      <c r="J25" s="177">
        <v>6</v>
      </c>
      <c r="K25" s="177">
        <v>7</v>
      </c>
      <c r="L25" s="177">
        <v>11</v>
      </c>
      <c r="M25" s="177">
        <v>12</v>
      </c>
      <c r="N25" s="177">
        <v>14</v>
      </c>
      <c r="O25" s="178">
        <v>15</v>
      </c>
      <c r="P25" s="178">
        <v>16</v>
      </c>
      <c r="Q25" s="178">
        <v>11</v>
      </c>
      <c r="R25" s="179">
        <f>SUM(B25:Q25)</f>
        <v>169</v>
      </c>
      <c r="X25" s="170"/>
    </row>
    <row r="26" spans="1:24" ht="10.95" customHeight="1" x14ac:dyDescent="0.2">
      <c r="A26" s="176" t="s">
        <v>42</v>
      </c>
      <c r="B26" s="177">
        <v>11</v>
      </c>
      <c r="C26" s="177">
        <v>11</v>
      </c>
      <c r="D26" s="177">
        <v>10</v>
      </c>
      <c r="E26" s="177">
        <v>11</v>
      </c>
      <c r="F26" s="177">
        <v>9</v>
      </c>
      <c r="G26" s="177">
        <v>7</v>
      </c>
      <c r="H26" s="177">
        <v>7</v>
      </c>
      <c r="I26" s="177">
        <v>7</v>
      </c>
      <c r="J26" s="177">
        <v>8</v>
      </c>
      <c r="K26" s="177">
        <v>8</v>
      </c>
      <c r="L26" s="177">
        <v>12</v>
      </c>
      <c r="M26" s="177">
        <v>13</v>
      </c>
      <c r="N26" s="177">
        <v>16</v>
      </c>
      <c r="O26" s="178">
        <v>15</v>
      </c>
      <c r="P26" s="178">
        <v>15</v>
      </c>
      <c r="Q26" s="178">
        <v>15</v>
      </c>
      <c r="R26" s="179">
        <f>SUM(B26:Q26)</f>
        <v>175</v>
      </c>
      <c r="X26" s="170"/>
    </row>
    <row r="27" spans="1:24" ht="10.95" customHeight="1" x14ac:dyDescent="0.2">
      <c r="A27" s="176" t="s">
        <v>43</v>
      </c>
      <c r="B27" s="177">
        <v>12</v>
      </c>
      <c r="C27" s="177">
        <v>14</v>
      </c>
      <c r="D27" s="177">
        <v>13</v>
      </c>
      <c r="E27" s="177">
        <v>13</v>
      </c>
      <c r="F27" s="177">
        <v>11</v>
      </c>
      <c r="G27" s="177">
        <v>10</v>
      </c>
      <c r="H27" s="177">
        <v>11</v>
      </c>
      <c r="I27" s="177">
        <v>9</v>
      </c>
      <c r="J27" s="177">
        <v>9</v>
      </c>
      <c r="K27" s="177">
        <v>10</v>
      </c>
      <c r="L27" s="177">
        <v>15</v>
      </c>
      <c r="M27" s="177">
        <v>17</v>
      </c>
      <c r="N27" s="177">
        <v>17</v>
      </c>
      <c r="O27" s="178">
        <v>19</v>
      </c>
      <c r="P27" s="178">
        <v>17</v>
      </c>
      <c r="Q27" s="178">
        <v>16</v>
      </c>
      <c r="R27" s="179">
        <f t="shared" ref="R27:R35" si="0">SUM(B27:Q27)</f>
        <v>213</v>
      </c>
      <c r="X27" s="170"/>
    </row>
    <row r="28" spans="1:24" ht="10.95" customHeight="1" x14ac:dyDescent="0.2">
      <c r="A28" s="176" t="s">
        <v>44</v>
      </c>
      <c r="B28" s="177">
        <v>13</v>
      </c>
      <c r="C28" s="177">
        <v>13</v>
      </c>
      <c r="D28" s="177">
        <v>13</v>
      </c>
      <c r="E28" s="177">
        <v>13</v>
      </c>
      <c r="F28" s="177">
        <v>10</v>
      </c>
      <c r="G28" s="177">
        <v>10</v>
      </c>
      <c r="H28" s="177">
        <v>13</v>
      </c>
      <c r="I28" s="177">
        <v>10</v>
      </c>
      <c r="J28" s="177">
        <v>18</v>
      </c>
      <c r="K28" s="177">
        <v>10</v>
      </c>
      <c r="L28" s="177">
        <v>14</v>
      </c>
      <c r="M28" s="177">
        <v>15</v>
      </c>
      <c r="N28" s="177">
        <v>16</v>
      </c>
      <c r="O28" s="178">
        <v>18</v>
      </c>
      <c r="P28" s="178">
        <v>19</v>
      </c>
      <c r="Q28" s="178">
        <v>16</v>
      </c>
      <c r="R28" s="179">
        <f t="shared" si="0"/>
        <v>221</v>
      </c>
      <c r="X28" s="170"/>
    </row>
    <row r="29" spans="1:24" ht="10.95" customHeight="1" x14ac:dyDescent="0.2">
      <c r="A29" s="176" t="s">
        <v>45</v>
      </c>
      <c r="B29" s="177">
        <v>16</v>
      </c>
      <c r="C29" s="177">
        <v>16</v>
      </c>
      <c r="D29" s="177">
        <v>14</v>
      </c>
      <c r="E29" s="177">
        <v>14</v>
      </c>
      <c r="F29" s="177">
        <v>11</v>
      </c>
      <c r="G29" s="177">
        <v>10</v>
      </c>
      <c r="H29" s="177">
        <v>14</v>
      </c>
      <c r="I29" s="177">
        <v>11</v>
      </c>
      <c r="J29" s="177">
        <v>14</v>
      </c>
      <c r="K29" s="177">
        <v>12</v>
      </c>
      <c r="L29" s="177">
        <v>19</v>
      </c>
      <c r="M29" s="177">
        <v>19</v>
      </c>
      <c r="N29" s="177">
        <v>25</v>
      </c>
      <c r="O29" s="178">
        <v>26</v>
      </c>
      <c r="P29" s="178">
        <v>22</v>
      </c>
      <c r="Q29" s="178">
        <v>26</v>
      </c>
      <c r="R29" s="179">
        <f t="shared" si="0"/>
        <v>269</v>
      </c>
      <c r="X29" s="170"/>
    </row>
    <row r="30" spans="1:24" ht="10.95" customHeight="1" x14ac:dyDescent="0.2">
      <c r="A30" s="176" t="s">
        <v>46</v>
      </c>
      <c r="B30" s="177">
        <v>27</v>
      </c>
      <c r="C30" s="177">
        <v>22</v>
      </c>
      <c r="D30" s="177">
        <v>22</v>
      </c>
      <c r="E30" s="177">
        <v>22</v>
      </c>
      <c r="F30" s="177">
        <v>16</v>
      </c>
      <c r="G30" s="177">
        <v>18</v>
      </c>
      <c r="H30" s="177">
        <v>15</v>
      </c>
      <c r="I30" s="177">
        <v>15</v>
      </c>
      <c r="J30" s="177">
        <v>10</v>
      </c>
      <c r="K30" s="177">
        <v>16</v>
      </c>
      <c r="L30" s="177">
        <v>23</v>
      </c>
      <c r="M30" s="177">
        <v>28</v>
      </c>
      <c r="N30" s="177">
        <v>25</v>
      </c>
      <c r="O30" s="178">
        <v>29</v>
      </c>
      <c r="P30" s="178">
        <v>23</v>
      </c>
      <c r="Q30" s="178">
        <v>26</v>
      </c>
      <c r="R30" s="179">
        <f t="shared" si="0"/>
        <v>337</v>
      </c>
      <c r="X30" s="170"/>
    </row>
    <row r="31" spans="1:24" ht="10.95" customHeight="1" x14ac:dyDescent="0.2">
      <c r="A31" s="176" t="s">
        <v>47</v>
      </c>
      <c r="B31" s="177">
        <v>33</v>
      </c>
      <c r="C31" s="177">
        <v>32</v>
      </c>
      <c r="D31" s="177">
        <v>32</v>
      </c>
      <c r="E31" s="177">
        <v>32</v>
      </c>
      <c r="F31" s="177">
        <v>25</v>
      </c>
      <c r="G31" s="177">
        <v>24</v>
      </c>
      <c r="H31" s="177">
        <v>21</v>
      </c>
      <c r="I31" s="177">
        <v>21</v>
      </c>
      <c r="J31" s="177">
        <v>18</v>
      </c>
      <c r="K31" s="177">
        <v>18</v>
      </c>
      <c r="L31" s="177">
        <v>30</v>
      </c>
      <c r="M31" s="177">
        <v>29</v>
      </c>
      <c r="N31" s="177">
        <v>28</v>
      </c>
      <c r="O31" s="178">
        <v>32</v>
      </c>
      <c r="P31" s="178">
        <v>28</v>
      </c>
      <c r="Q31" s="178">
        <v>28</v>
      </c>
      <c r="R31" s="179">
        <f t="shared" si="0"/>
        <v>431</v>
      </c>
      <c r="X31" s="170"/>
    </row>
    <row r="32" spans="1:24" ht="10.95" customHeight="1" x14ac:dyDescent="0.2">
      <c r="A32" s="176" t="s">
        <v>48</v>
      </c>
      <c r="B32" s="177">
        <v>34</v>
      </c>
      <c r="C32" s="177">
        <v>31</v>
      </c>
      <c r="D32" s="177">
        <v>32</v>
      </c>
      <c r="E32" s="177">
        <v>32</v>
      </c>
      <c r="F32" s="177">
        <v>23</v>
      </c>
      <c r="G32" s="177">
        <v>20</v>
      </c>
      <c r="H32" s="177">
        <v>19</v>
      </c>
      <c r="I32" s="177">
        <v>16</v>
      </c>
      <c r="J32" s="177">
        <v>14</v>
      </c>
      <c r="K32" s="177">
        <v>13</v>
      </c>
      <c r="L32" s="177">
        <v>26</v>
      </c>
      <c r="M32" s="177">
        <v>23</v>
      </c>
      <c r="N32" s="177">
        <v>25</v>
      </c>
      <c r="O32" s="178">
        <v>27</v>
      </c>
      <c r="P32" s="178">
        <v>25</v>
      </c>
      <c r="Q32" s="178">
        <v>25</v>
      </c>
      <c r="R32" s="179">
        <f t="shared" si="0"/>
        <v>385</v>
      </c>
      <c r="X32" s="170"/>
    </row>
    <row r="33" spans="1:42" ht="10.95" customHeight="1" x14ac:dyDescent="0.2">
      <c r="A33" s="176" t="s">
        <v>49</v>
      </c>
      <c r="B33" s="177">
        <v>19</v>
      </c>
      <c r="C33" s="177">
        <v>18</v>
      </c>
      <c r="D33" s="177">
        <v>17</v>
      </c>
      <c r="E33" s="177">
        <v>17</v>
      </c>
      <c r="F33" s="177">
        <v>13</v>
      </c>
      <c r="G33" s="177">
        <v>11</v>
      </c>
      <c r="H33" s="177">
        <v>11</v>
      </c>
      <c r="I33" s="177">
        <v>11</v>
      </c>
      <c r="J33" s="177">
        <v>10</v>
      </c>
      <c r="K33" s="177">
        <v>11</v>
      </c>
      <c r="L33" s="177">
        <v>21</v>
      </c>
      <c r="M33" s="177">
        <v>23</v>
      </c>
      <c r="N33" s="177">
        <v>20</v>
      </c>
      <c r="O33" s="178">
        <v>21</v>
      </c>
      <c r="P33" s="178">
        <v>21</v>
      </c>
      <c r="Q33" s="178">
        <v>20</v>
      </c>
      <c r="R33" s="179">
        <f t="shared" si="0"/>
        <v>264</v>
      </c>
      <c r="X33" s="170"/>
    </row>
    <row r="34" spans="1:42" ht="10.95" customHeight="1" x14ac:dyDescent="0.2">
      <c r="A34" s="176" t="s">
        <v>50</v>
      </c>
      <c r="B34" s="177">
        <v>15</v>
      </c>
      <c r="C34" s="177">
        <v>14</v>
      </c>
      <c r="D34" s="177">
        <v>14</v>
      </c>
      <c r="E34" s="177">
        <v>14</v>
      </c>
      <c r="F34" s="177">
        <v>10</v>
      </c>
      <c r="G34" s="177">
        <v>9</v>
      </c>
      <c r="H34" s="177">
        <v>9</v>
      </c>
      <c r="I34" s="177">
        <v>9</v>
      </c>
      <c r="J34" s="177">
        <v>9</v>
      </c>
      <c r="K34" s="177">
        <v>11</v>
      </c>
      <c r="L34" s="177">
        <v>16</v>
      </c>
      <c r="M34" s="177">
        <v>18</v>
      </c>
      <c r="N34" s="177">
        <v>19</v>
      </c>
      <c r="O34" s="178">
        <v>18</v>
      </c>
      <c r="P34" s="178">
        <v>16</v>
      </c>
      <c r="Q34" s="178">
        <v>17</v>
      </c>
      <c r="R34" s="179">
        <f t="shared" si="0"/>
        <v>218</v>
      </c>
      <c r="X34" s="170"/>
    </row>
    <row r="35" spans="1:42" ht="10.95" customHeight="1" x14ac:dyDescent="0.2">
      <c r="A35" s="176" t="s">
        <v>51</v>
      </c>
      <c r="B35" s="177">
        <v>12</v>
      </c>
      <c r="C35" s="177">
        <v>13</v>
      </c>
      <c r="D35" s="177">
        <v>12</v>
      </c>
      <c r="E35" s="177">
        <v>12</v>
      </c>
      <c r="F35" s="177">
        <v>8</v>
      </c>
      <c r="G35" s="177">
        <v>7</v>
      </c>
      <c r="H35" s="177">
        <v>8</v>
      </c>
      <c r="I35" s="177">
        <v>7</v>
      </c>
      <c r="J35" s="177">
        <v>7</v>
      </c>
      <c r="K35" s="177">
        <v>9</v>
      </c>
      <c r="L35" s="177">
        <v>15</v>
      </c>
      <c r="M35" s="177">
        <v>16</v>
      </c>
      <c r="N35" s="177">
        <v>16</v>
      </c>
      <c r="O35" s="178">
        <v>17</v>
      </c>
      <c r="P35" s="178">
        <v>15</v>
      </c>
      <c r="Q35" s="178">
        <v>16</v>
      </c>
      <c r="R35" s="179">
        <f t="shared" si="0"/>
        <v>190</v>
      </c>
      <c r="X35" s="170"/>
    </row>
    <row r="36" spans="1:42" ht="10.95" customHeight="1" x14ac:dyDescent="0.2">
      <c r="A36" s="176" t="s">
        <v>52</v>
      </c>
      <c r="B36" s="177">
        <v>13</v>
      </c>
      <c r="C36" s="177">
        <v>13</v>
      </c>
      <c r="D36" s="177">
        <v>12</v>
      </c>
      <c r="E36" s="177">
        <v>12</v>
      </c>
      <c r="F36" s="177">
        <v>10</v>
      </c>
      <c r="G36" s="180">
        <v>0</v>
      </c>
      <c r="H36" s="177">
        <v>9</v>
      </c>
      <c r="I36" s="177">
        <v>7</v>
      </c>
      <c r="J36" s="177">
        <v>7</v>
      </c>
      <c r="K36" s="177">
        <v>8</v>
      </c>
      <c r="L36" s="177">
        <v>13</v>
      </c>
      <c r="M36" s="177">
        <v>13</v>
      </c>
      <c r="N36" s="177">
        <v>14</v>
      </c>
      <c r="O36" s="178">
        <v>14</v>
      </c>
      <c r="P36" s="178">
        <v>12</v>
      </c>
      <c r="Q36" s="178">
        <v>12</v>
      </c>
      <c r="R36" s="179">
        <f>SUM(B36:Q36)</f>
        <v>169</v>
      </c>
      <c r="X36" s="170"/>
    </row>
    <row r="37" spans="1:42" ht="10.95" customHeight="1" x14ac:dyDescent="0.2">
      <c r="A37" s="181" t="s">
        <v>2</v>
      </c>
      <c r="B37" s="182">
        <f>SUM(B25:B36)</f>
        <v>217</v>
      </c>
      <c r="C37" s="182">
        <f>SUM(C25:C36)</f>
        <v>210</v>
      </c>
      <c r="D37" s="182">
        <f t="shared" ref="D37:O37" si="1">SUM(D25:D36)</f>
        <v>202</v>
      </c>
      <c r="E37" s="182">
        <f>SUM(E25:E36)</f>
        <v>203</v>
      </c>
      <c r="F37" s="182">
        <f t="shared" si="1"/>
        <v>155</v>
      </c>
      <c r="G37" s="182">
        <f t="shared" si="1"/>
        <v>133</v>
      </c>
      <c r="H37" s="182">
        <f t="shared" si="1"/>
        <v>144</v>
      </c>
      <c r="I37" s="182">
        <f t="shared" si="1"/>
        <v>130</v>
      </c>
      <c r="J37" s="182">
        <f t="shared" si="1"/>
        <v>130</v>
      </c>
      <c r="K37" s="182">
        <f t="shared" si="1"/>
        <v>133</v>
      </c>
      <c r="L37" s="182">
        <f t="shared" si="1"/>
        <v>215</v>
      </c>
      <c r="M37" s="182">
        <f t="shared" si="1"/>
        <v>226</v>
      </c>
      <c r="N37" s="182">
        <f t="shared" si="1"/>
        <v>235</v>
      </c>
      <c r="O37" s="182">
        <f t="shared" si="1"/>
        <v>251</v>
      </c>
      <c r="P37" s="182">
        <f t="shared" ref="P37:Q37" si="2">SUM(P25:P36)</f>
        <v>229</v>
      </c>
      <c r="Q37" s="182">
        <f t="shared" si="2"/>
        <v>228</v>
      </c>
      <c r="R37" s="183">
        <f>SUM(B37:Q37)</f>
        <v>3041</v>
      </c>
      <c r="X37" s="170"/>
    </row>
    <row r="38" spans="1:42" x14ac:dyDescent="0.2">
      <c r="R38" s="184"/>
      <c r="X38" s="170"/>
    </row>
    <row r="39" spans="1:42" x14ac:dyDescent="0.2">
      <c r="L39" s="19"/>
      <c r="M39" s="19"/>
      <c r="N39" s="19"/>
    </row>
    <row r="40" spans="1:42" x14ac:dyDescent="0.2">
      <c r="L40" s="19"/>
      <c r="M40" s="19"/>
      <c r="N40" s="19"/>
    </row>
    <row r="41" spans="1:42" x14ac:dyDescent="0.2">
      <c r="L41" s="19"/>
      <c r="M41" s="19"/>
      <c r="N41" s="19"/>
      <c r="S41" s="185"/>
      <c r="T41" s="186"/>
      <c r="U41" s="187"/>
      <c r="V41" s="170"/>
      <c r="W41" s="170"/>
    </row>
    <row r="42" spans="1:42" x14ac:dyDescent="0.2">
      <c r="L42" s="19"/>
      <c r="M42" s="19"/>
      <c r="N42" s="19"/>
      <c r="S42" s="185"/>
      <c r="T42" s="186"/>
      <c r="U42" s="187"/>
      <c r="V42" s="170"/>
      <c r="W42" s="170"/>
    </row>
    <row r="43" spans="1:42" x14ac:dyDescent="0.2">
      <c r="L43" s="19"/>
      <c r="M43" s="19"/>
      <c r="N43" s="19"/>
      <c r="S43" s="188"/>
      <c r="T43" s="189"/>
      <c r="U43" s="190"/>
      <c r="V43" s="170"/>
      <c r="W43" s="170"/>
    </row>
    <row r="44" spans="1:42" x14ac:dyDescent="0.2">
      <c r="L44" s="19"/>
      <c r="M44" s="19"/>
      <c r="N44" s="19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191"/>
      <c r="AG44" s="191"/>
      <c r="AH44" s="191"/>
      <c r="AI44" s="191"/>
      <c r="AJ44" s="191"/>
      <c r="AK44" s="191"/>
      <c r="AL44" s="191"/>
      <c r="AM44" s="191"/>
      <c r="AN44" s="191"/>
      <c r="AO44" s="191"/>
      <c r="AP44" s="191"/>
    </row>
    <row r="45" spans="1:42" ht="10.199999999999999" customHeight="1" x14ac:dyDescent="0.2">
      <c r="L45" s="19"/>
      <c r="M45" s="19"/>
      <c r="N45" s="19"/>
      <c r="S45" s="191"/>
      <c r="T45" s="191"/>
      <c r="U45" s="191"/>
      <c r="V45" s="191"/>
      <c r="W45" s="191"/>
      <c r="X45" s="191"/>
      <c r="Y45" s="191"/>
      <c r="Z45" s="191"/>
      <c r="AA45" s="191"/>
      <c r="AB45" s="191"/>
      <c r="AC45" s="191"/>
      <c r="AD45" s="191"/>
      <c r="AE45" s="191"/>
      <c r="AF45" s="191"/>
      <c r="AG45" s="191"/>
      <c r="AH45" s="191"/>
      <c r="AI45" s="191"/>
      <c r="AJ45" s="191"/>
      <c r="AK45" s="191"/>
      <c r="AL45" s="191"/>
      <c r="AM45" s="191"/>
      <c r="AN45" s="191"/>
      <c r="AO45" s="191"/>
      <c r="AP45" s="191"/>
    </row>
    <row r="46" spans="1:42" ht="10.199999999999999" customHeight="1" x14ac:dyDescent="0.2">
      <c r="L46" s="19"/>
      <c r="M46" s="19"/>
      <c r="N46" s="19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</row>
    <row r="47" spans="1:42" ht="10.199999999999999" customHeight="1" x14ac:dyDescent="0.2">
      <c r="L47" s="19"/>
      <c r="M47" s="19"/>
      <c r="N47" s="19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1"/>
    </row>
    <row r="48" spans="1:42" ht="10.199999999999999" customHeight="1" x14ac:dyDescent="0.2">
      <c r="L48" s="19"/>
      <c r="M48" s="19"/>
      <c r="N48" s="19"/>
      <c r="S48" s="19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  <c r="AI48" s="191"/>
      <c r="AJ48" s="191"/>
      <c r="AK48" s="191"/>
      <c r="AL48" s="191"/>
      <c r="AM48" s="191"/>
      <c r="AN48" s="191"/>
      <c r="AO48" s="191"/>
      <c r="AP48" s="191"/>
    </row>
    <row r="49" spans="1:23" ht="10.199999999999999" customHeight="1" x14ac:dyDescent="0.2">
      <c r="L49" s="19"/>
      <c r="M49" s="19"/>
      <c r="N49" s="19"/>
      <c r="S49" s="170"/>
      <c r="T49" s="170"/>
      <c r="U49" s="170"/>
      <c r="V49" s="170"/>
      <c r="W49" s="170"/>
    </row>
    <row r="50" spans="1:23" ht="10.199999999999999" customHeight="1" x14ac:dyDescent="0.2">
      <c r="L50" s="19"/>
      <c r="M50" s="19"/>
      <c r="N50" s="19"/>
      <c r="S50" s="170"/>
      <c r="T50" s="170"/>
      <c r="U50" s="170"/>
      <c r="V50" s="170"/>
      <c r="W50" s="170"/>
    </row>
    <row r="51" spans="1:23" ht="10.199999999999999" customHeight="1" x14ac:dyDescent="0.2">
      <c r="L51" s="19"/>
      <c r="M51" s="19"/>
      <c r="N51" s="19"/>
      <c r="S51" s="170"/>
      <c r="T51" s="170"/>
      <c r="U51" s="170"/>
      <c r="V51" s="170"/>
      <c r="W51" s="170"/>
    </row>
    <row r="52" spans="1:23" ht="10.199999999999999" customHeight="1" x14ac:dyDescent="0.2">
      <c r="L52" s="19"/>
      <c r="M52" s="19"/>
      <c r="N52" s="19"/>
    </row>
    <row r="53" spans="1:23" ht="10.199999999999999" customHeight="1" x14ac:dyDescent="0.2">
      <c r="L53" s="19"/>
      <c r="M53" s="19"/>
      <c r="N53" s="19"/>
    </row>
    <row r="54" spans="1:23" ht="10.199999999999999" customHeight="1" x14ac:dyDescent="0.2">
      <c r="L54" s="19"/>
      <c r="M54" s="19"/>
      <c r="N54" s="19"/>
    </row>
    <row r="55" spans="1:23" ht="10.199999999999999" customHeight="1" x14ac:dyDescent="0.2">
      <c r="L55" s="19"/>
      <c r="M55" s="19"/>
      <c r="N55" s="19"/>
    </row>
    <row r="56" spans="1:23" ht="10.199999999999999" customHeight="1" x14ac:dyDescent="0.2">
      <c r="L56" s="19"/>
      <c r="M56" s="19"/>
      <c r="N56" s="19"/>
    </row>
    <row r="57" spans="1:23" ht="10.199999999999999" customHeight="1" x14ac:dyDescent="0.2">
      <c r="L57" s="19"/>
      <c r="M57" s="19"/>
      <c r="N57" s="19"/>
    </row>
    <row r="58" spans="1:23" ht="10.199999999999999" customHeight="1" x14ac:dyDescent="0.2">
      <c r="L58" s="19"/>
      <c r="M58" s="19"/>
      <c r="N58" s="19"/>
    </row>
    <row r="59" spans="1:23" ht="10.199999999999999" customHeight="1" x14ac:dyDescent="0.2">
      <c r="L59" s="19"/>
      <c r="M59" s="19"/>
      <c r="N59" s="19"/>
    </row>
    <row r="60" spans="1:23" ht="10.199999999999999" customHeight="1" x14ac:dyDescent="0.2">
      <c r="C60" s="192"/>
      <c r="L60" s="19"/>
      <c r="M60" s="19"/>
      <c r="N60" s="19"/>
    </row>
    <row r="61" spans="1:23" ht="10.199999999999999" customHeight="1" x14ac:dyDescent="0.2">
      <c r="A61" s="128"/>
      <c r="B61" s="129"/>
      <c r="C61" s="104"/>
      <c r="D61" s="104"/>
      <c r="E61" s="104"/>
      <c r="F61" s="104"/>
      <c r="G61" s="104"/>
      <c r="H61" s="104"/>
      <c r="I61" s="104"/>
      <c r="L61" s="19"/>
      <c r="M61" s="19"/>
      <c r="N61" s="19"/>
    </row>
    <row r="62" spans="1:23" ht="10.199999999999999" customHeight="1" x14ac:dyDescent="0.2">
      <c r="B62" s="71"/>
      <c r="C62" s="104"/>
      <c r="D62" s="104"/>
      <c r="E62" s="104"/>
      <c r="F62" s="104"/>
      <c r="G62" s="104"/>
      <c r="H62" s="104"/>
      <c r="I62" s="104"/>
      <c r="L62" s="19"/>
      <c r="M62" s="19"/>
      <c r="N62" s="19"/>
    </row>
    <row r="63" spans="1:23" ht="10.199999999999999" customHeight="1" x14ac:dyDescent="0.2">
      <c r="C63" s="104"/>
      <c r="D63" s="104"/>
      <c r="E63" s="104"/>
      <c r="F63" s="104"/>
      <c r="G63" s="104"/>
      <c r="H63" s="104"/>
      <c r="I63" s="104"/>
      <c r="L63" s="19"/>
      <c r="M63" s="19"/>
      <c r="N63" s="19"/>
    </row>
    <row r="64" spans="1:23" ht="10.199999999999999" customHeight="1" x14ac:dyDescent="0.2">
      <c r="C64" s="104"/>
      <c r="D64" s="104"/>
      <c r="E64" s="104"/>
      <c r="F64" s="104"/>
      <c r="G64" s="104"/>
      <c r="H64" s="104"/>
      <c r="I64" s="104"/>
      <c r="L64" s="19"/>
      <c r="M64" s="19"/>
      <c r="N64" s="19"/>
    </row>
    <row r="65" spans="3:14" ht="10.199999999999999" customHeight="1" x14ac:dyDescent="0.2">
      <c r="C65" s="104"/>
      <c r="D65" s="104"/>
      <c r="E65" s="104"/>
      <c r="F65" s="104"/>
      <c r="G65" s="104"/>
      <c r="H65" s="104"/>
      <c r="I65" s="104"/>
      <c r="L65" s="19"/>
      <c r="M65" s="19"/>
      <c r="N65" s="19"/>
    </row>
    <row r="66" spans="3:14" ht="10.199999999999999" customHeight="1" x14ac:dyDescent="0.2">
      <c r="C66" s="104"/>
      <c r="D66" s="104"/>
      <c r="E66" s="104"/>
      <c r="F66" s="104"/>
      <c r="G66" s="104"/>
      <c r="H66" s="104"/>
      <c r="I66" s="104"/>
      <c r="L66" s="19"/>
      <c r="M66" s="19"/>
      <c r="N66" s="19"/>
    </row>
    <row r="67" spans="3:14" ht="10.199999999999999" customHeight="1" x14ac:dyDescent="0.2">
      <c r="C67" s="104"/>
      <c r="D67" s="104"/>
      <c r="E67" s="104"/>
      <c r="F67" s="104"/>
      <c r="G67" s="104"/>
      <c r="H67" s="104"/>
      <c r="I67" s="104"/>
      <c r="L67" s="19"/>
      <c r="M67" s="19"/>
      <c r="N67" s="19"/>
    </row>
    <row r="68" spans="3:14" ht="10.199999999999999" customHeight="1" x14ac:dyDescent="0.2">
      <c r="L68" s="19"/>
      <c r="M68" s="19"/>
      <c r="N68" s="19"/>
    </row>
    <row r="69" spans="3:14" ht="10.199999999999999" customHeight="1" x14ac:dyDescent="0.2">
      <c r="L69" s="19"/>
      <c r="M69" s="19"/>
      <c r="N69" s="19"/>
    </row>
    <row r="70" spans="3:14" ht="10.199999999999999" customHeight="1" x14ac:dyDescent="0.2">
      <c r="L70" s="19"/>
      <c r="M70" s="19"/>
      <c r="N70" s="19"/>
    </row>
    <row r="71" spans="3:14" ht="10.199999999999999" customHeight="1" x14ac:dyDescent="0.2"/>
    <row r="72" spans="3:14" ht="10.199999999999999" customHeight="1" x14ac:dyDescent="0.2"/>
    <row r="73" spans="3:14" ht="10.199999999999999" customHeight="1" x14ac:dyDescent="0.2"/>
    <row r="74" spans="3:14" ht="10.199999999999999" customHeight="1" x14ac:dyDescent="0.2"/>
    <row r="75" spans="3:14" ht="10.199999999999999" customHeight="1" x14ac:dyDescent="0.2"/>
    <row r="76" spans="3:14" ht="10.199999999999999" customHeight="1" x14ac:dyDescent="0.2"/>
    <row r="77" spans="3:14" ht="10.199999999999999" customHeight="1" x14ac:dyDescent="0.2"/>
    <row r="78" spans="3:14" ht="10.199999999999999" customHeight="1" x14ac:dyDescent="0.2"/>
    <row r="79" spans="3:14" ht="10.199999999999999" customHeight="1" x14ac:dyDescent="0.2"/>
    <row r="80" spans="3:14" ht="10.199999999999999" customHeight="1" x14ac:dyDescent="0.2"/>
  </sheetData>
  <mergeCells count="2">
    <mergeCell ref="A22:O22"/>
    <mergeCell ref="A23:O23"/>
  </mergeCells>
  <pageMargins left="0.7" right="0.7" top="0.75" bottom="0.75" header="0.3" footer="0.3"/>
  <pageSetup paperSize="9" orientation="portrait" r:id="rId1"/>
  <ignoredErrors>
    <ignoredError sqref="C8:D8 C15:D15" numberStoredAsText="1"/>
    <ignoredError sqref="B37:C37 D37:O37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:AQ24"/>
  <sheetViews>
    <sheetView zoomScale="89" zoomScaleNormal="89" workbookViewId="0">
      <selection activeCell="AP10" sqref="AP10"/>
    </sheetView>
  </sheetViews>
  <sheetFormatPr defaultRowHeight="11.4" x14ac:dyDescent="0.2"/>
  <cols>
    <col min="1" max="33" width="10.77734375" style="114" customWidth="1"/>
    <col min="34" max="34" width="12" style="114" customWidth="1"/>
    <col min="35" max="42" width="10.77734375" style="114" customWidth="1"/>
    <col min="43" max="43" width="12.21875" style="114" customWidth="1"/>
    <col min="44" max="45" width="10.77734375" style="114" customWidth="1"/>
    <col min="46" max="16384" width="8.88671875" style="114"/>
  </cols>
  <sheetData>
    <row r="7" spans="1:43" x14ac:dyDescent="0.2">
      <c r="A7" s="193" t="s">
        <v>132</v>
      </c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</row>
    <row r="8" spans="1:43" x14ac:dyDescent="0.2"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</row>
    <row r="9" spans="1:43" x14ac:dyDescent="0.2">
      <c r="A9" s="660" t="s">
        <v>223</v>
      </c>
      <c r="B9" s="658">
        <v>2019</v>
      </c>
      <c r="C9" s="658"/>
      <c r="D9" s="658"/>
      <c r="E9" s="658"/>
      <c r="F9" s="658">
        <v>2018</v>
      </c>
      <c r="G9" s="658"/>
      <c r="H9" s="658"/>
      <c r="I9" s="658"/>
      <c r="J9" s="658">
        <v>2017</v>
      </c>
      <c r="K9" s="658"/>
      <c r="L9" s="658"/>
      <c r="M9" s="658"/>
      <c r="N9" s="658">
        <v>2016</v>
      </c>
      <c r="O9" s="658"/>
      <c r="P9" s="658"/>
      <c r="Q9" s="658"/>
      <c r="R9" s="658">
        <v>2015</v>
      </c>
      <c r="S9" s="658"/>
      <c r="T9" s="658"/>
      <c r="U9" s="658"/>
      <c r="V9" s="658">
        <v>2014</v>
      </c>
      <c r="W9" s="658"/>
      <c r="X9" s="658"/>
      <c r="Y9" s="658"/>
      <c r="Z9" s="658">
        <v>2013</v>
      </c>
      <c r="AA9" s="658"/>
      <c r="AB9" s="658"/>
      <c r="AC9" s="658"/>
      <c r="AD9" s="658">
        <v>2012</v>
      </c>
      <c r="AE9" s="658"/>
      <c r="AF9" s="658"/>
      <c r="AG9" s="658"/>
      <c r="AH9" s="658" t="s">
        <v>2</v>
      </c>
      <c r="AI9" s="658"/>
      <c r="AJ9" s="658"/>
      <c r="AK9" s="659"/>
    </row>
    <row r="10" spans="1:43" ht="85.8" customHeight="1" x14ac:dyDescent="0.2">
      <c r="A10" s="661"/>
      <c r="B10" s="197" t="s">
        <v>2</v>
      </c>
      <c r="C10" s="197" t="s">
        <v>56</v>
      </c>
      <c r="D10" s="197" t="s">
        <v>57</v>
      </c>
      <c r="E10" s="197" t="s">
        <v>59</v>
      </c>
      <c r="F10" s="197" t="s">
        <v>2</v>
      </c>
      <c r="G10" s="197" t="s">
        <v>56</v>
      </c>
      <c r="H10" s="197" t="s">
        <v>57</v>
      </c>
      <c r="I10" s="197" t="s">
        <v>59</v>
      </c>
      <c r="J10" s="197" t="s">
        <v>2</v>
      </c>
      <c r="K10" s="197" t="s">
        <v>56</v>
      </c>
      <c r="L10" s="197" t="s">
        <v>57</v>
      </c>
      <c r="M10" s="197" t="s">
        <v>59</v>
      </c>
      <c r="N10" s="197" t="s">
        <v>2</v>
      </c>
      <c r="O10" s="197" t="s">
        <v>56</v>
      </c>
      <c r="P10" s="197" t="s">
        <v>57</v>
      </c>
      <c r="Q10" s="197" t="s">
        <v>59</v>
      </c>
      <c r="R10" s="197" t="s">
        <v>2</v>
      </c>
      <c r="S10" s="197" t="s">
        <v>56</v>
      </c>
      <c r="T10" s="197" t="s">
        <v>57</v>
      </c>
      <c r="U10" s="197" t="s">
        <v>59</v>
      </c>
      <c r="V10" s="197" t="s">
        <v>2</v>
      </c>
      <c r="W10" s="197" t="s">
        <v>56</v>
      </c>
      <c r="X10" s="197" t="s">
        <v>57</v>
      </c>
      <c r="Y10" s="197" t="s">
        <v>58</v>
      </c>
      <c r="Z10" s="197" t="s">
        <v>2</v>
      </c>
      <c r="AA10" s="197" t="s">
        <v>56</v>
      </c>
      <c r="AB10" s="197" t="s">
        <v>57</v>
      </c>
      <c r="AC10" s="197" t="s">
        <v>58</v>
      </c>
      <c r="AD10" s="197" t="s">
        <v>2</v>
      </c>
      <c r="AE10" s="197" t="s">
        <v>56</v>
      </c>
      <c r="AF10" s="197" t="s">
        <v>57</v>
      </c>
      <c r="AG10" s="197" t="s">
        <v>58</v>
      </c>
      <c r="AH10" s="197" t="s">
        <v>2</v>
      </c>
      <c r="AI10" s="197" t="s">
        <v>56</v>
      </c>
      <c r="AJ10" s="197" t="s">
        <v>57</v>
      </c>
      <c r="AK10" s="198" t="s">
        <v>59</v>
      </c>
    </row>
    <row r="11" spans="1:43" s="380" customFormat="1" ht="19.95" customHeight="1" x14ac:dyDescent="0.3">
      <c r="A11" s="374" t="s">
        <v>2</v>
      </c>
      <c r="B11" s="375">
        <f>C11+D11+E11</f>
        <v>1404179</v>
      </c>
      <c r="C11" s="376">
        <f t="shared" ref="C11:E11" si="0">C12+C13+C14</f>
        <v>42306</v>
      </c>
      <c r="D11" s="376">
        <f t="shared" si="0"/>
        <v>41788</v>
      </c>
      <c r="E11" s="377">
        <f t="shared" si="0"/>
        <v>1320085</v>
      </c>
      <c r="F11" s="375">
        <f>G11+H11+I11</f>
        <v>1405772</v>
      </c>
      <c r="G11" s="376">
        <f t="shared" ref="G11:I11" si="1">G12+G13+G14</f>
        <v>34842</v>
      </c>
      <c r="H11" s="376">
        <f t="shared" si="1"/>
        <v>35723</v>
      </c>
      <c r="I11" s="377">
        <f t="shared" si="1"/>
        <v>1335207</v>
      </c>
      <c r="J11" s="375">
        <f>K11+L11+M11</f>
        <v>1296370</v>
      </c>
      <c r="K11" s="376">
        <f t="shared" ref="K11:M11" si="2">K12+K13+K14</f>
        <v>33322</v>
      </c>
      <c r="L11" s="376">
        <f t="shared" si="2"/>
        <v>32067</v>
      </c>
      <c r="M11" s="377">
        <f t="shared" si="2"/>
        <v>1230981</v>
      </c>
      <c r="N11" s="376">
        <f>O11+P11+Q11</f>
        <v>1220332</v>
      </c>
      <c r="O11" s="376">
        <f t="shared" ref="O11:AG11" si="3">O12+O13+O14</f>
        <v>25665</v>
      </c>
      <c r="P11" s="376">
        <f t="shared" si="3"/>
        <v>26178</v>
      </c>
      <c r="Q11" s="376">
        <f t="shared" si="3"/>
        <v>1168489</v>
      </c>
      <c r="R11" s="376">
        <f t="shared" si="3"/>
        <v>1278052</v>
      </c>
      <c r="S11" s="376">
        <f t="shared" si="3"/>
        <v>24032</v>
      </c>
      <c r="T11" s="376">
        <f t="shared" si="3"/>
        <v>24803</v>
      </c>
      <c r="U11" s="376">
        <f t="shared" si="3"/>
        <v>1229217</v>
      </c>
      <c r="V11" s="376">
        <f t="shared" si="3"/>
        <v>1126199</v>
      </c>
      <c r="W11" s="376">
        <f t="shared" si="3"/>
        <v>24169</v>
      </c>
      <c r="X11" s="376">
        <f t="shared" si="3"/>
        <v>23278</v>
      </c>
      <c r="Y11" s="376">
        <f t="shared" si="3"/>
        <v>1078752</v>
      </c>
      <c r="Z11" s="376">
        <f t="shared" si="3"/>
        <v>1189465</v>
      </c>
      <c r="AA11" s="376">
        <f t="shared" si="3"/>
        <v>27573</v>
      </c>
      <c r="AB11" s="376">
        <f t="shared" si="3"/>
        <v>29649</v>
      </c>
      <c r="AC11" s="376">
        <f t="shared" si="3"/>
        <v>1132243</v>
      </c>
      <c r="AD11" s="376">
        <f t="shared" si="3"/>
        <v>1312754</v>
      </c>
      <c r="AE11" s="376">
        <f t="shared" si="3"/>
        <v>30269</v>
      </c>
      <c r="AF11" s="376">
        <f t="shared" si="3"/>
        <v>28240</v>
      </c>
      <c r="AG11" s="376">
        <f t="shared" si="3"/>
        <v>1254245</v>
      </c>
      <c r="AH11" s="375">
        <f>AH12+AH13+AH14</f>
        <v>10233123</v>
      </c>
      <c r="AI11" s="375">
        <f>AI12+AI13+AI14</f>
        <v>242178</v>
      </c>
      <c r="AJ11" s="375">
        <f t="shared" ref="AJ11" si="4">AJ12+AJ13+AJ14</f>
        <v>241726</v>
      </c>
      <c r="AK11" s="378">
        <f>AK12+AK13+AK14</f>
        <v>9749219</v>
      </c>
      <c r="AL11" s="379"/>
    </row>
    <row r="12" spans="1:43" s="380" customFormat="1" ht="19.95" customHeight="1" x14ac:dyDescent="0.3">
      <c r="A12" s="381" t="s">
        <v>19</v>
      </c>
      <c r="B12" s="376">
        <f>SUM(C12:E12)</f>
        <v>686725</v>
      </c>
      <c r="C12" s="382">
        <v>38258</v>
      </c>
      <c r="D12" s="382">
        <v>37742</v>
      </c>
      <c r="E12" s="382">
        <v>610725</v>
      </c>
      <c r="F12" s="376">
        <f>SUM(G12:I12)</f>
        <v>730917</v>
      </c>
      <c r="G12" s="382">
        <v>31896</v>
      </c>
      <c r="H12" s="382">
        <v>32693</v>
      </c>
      <c r="I12" s="382">
        <v>666328</v>
      </c>
      <c r="J12" s="376">
        <f>SUM(K12:M12)</f>
        <v>646518</v>
      </c>
      <c r="K12" s="382">
        <v>31177</v>
      </c>
      <c r="L12" s="382">
        <v>29600</v>
      </c>
      <c r="M12" s="382">
        <v>585741</v>
      </c>
      <c r="N12" s="376">
        <f>SUM(O12:Q12)</f>
        <v>598177</v>
      </c>
      <c r="O12" s="383">
        <v>24224</v>
      </c>
      <c r="P12" s="383">
        <v>23662</v>
      </c>
      <c r="Q12" s="383">
        <v>550291</v>
      </c>
      <c r="R12" s="376">
        <f>SUM(S12:U12)</f>
        <v>578110</v>
      </c>
      <c r="S12" s="383">
        <v>21222</v>
      </c>
      <c r="T12" s="383">
        <v>22082</v>
      </c>
      <c r="U12" s="383">
        <v>534806</v>
      </c>
      <c r="V12" s="376">
        <f t="shared" ref="V12:V14" si="5">SUM(W12:Y12)</f>
        <v>565501</v>
      </c>
      <c r="W12" s="384">
        <v>21872</v>
      </c>
      <c r="X12" s="384">
        <v>21348</v>
      </c>
      <c r="Y12" s="384">
        <v>522281</v>
      </c>
      <c r="Z12" s="376">
        <f>SUM(AA12:AC12)</f>
        <v>625374</v>
      </c>
      <c r="AA12" s="384">
        <v>25267</v>
      </c>
      <c r="AB12" s="384">
        <v>27190</v>
      </c>
      <c r="AC12" s="384">
        <v>572917</v>
      </c>
      <c r="AD12" s="376">
        <f>SUM(AE12:AG12)</f>
        <v>616323</v>
      </c>
      <c r="AE12" s="384">
        <v>23656</v>
      </c>
      <c r="AF12" s="384">
        <v>21477</v>
      </c>
      <c r="AG12" s="384">
        <v>571190</v>
      </c>
      <c r="AH12" s="375">
        <f>AI12+AJ12+AK12</f>
        <v>5047645</v>
      </c>
      <c r="AI12" s="375">
        <f>C12+G12+K12+O12+S12+W12+AA12+AE12</f>
        <v>217572</v>
      </c>
      <c r="AJ12" s="375">
        <f t="shared" ref="AJ12:AK12" si="6">D12+H12+L12+P12+T12+X12+AB12+AF12</f>
        <v>215794</v>
      </c>
      <c r="AK12" s="378">
        <f t="shared" si="6"/>
        <v>4614279</v>
      </c>
    </row>
    <row r="13" spans="1:43" s="380" customFormat="1" ht="19.95" customHeight="1" x14ac:dyDescent="0.3">
      <c r="A13" s="385" t="s">
        <v>151</v>
      </c>
      <c r="B13" s="376">
        <f>SUM(C13:E13)</f>
        <v>122480</v>
      </c>
      <c r="C13" s="382">
        <v>988</v>
      </c>
      <c r="D13" s="382">
        <v>1057</v>
      </c>
      <c r="E13" s="382">
        <v>120435</v>
      </c>
      <c r="F13" s="376">
        <f>SUM(G13:I13)</f>
        <v>133388</v>
      </c>
      <c r="G13" s="382">
        <v>694</v>
      </c>
      <c r="H13" s="382">
        <v>689</v>
      </c>
      <c r="I13" s="382">
        <v>132005</v>
      </c>
      <c r="J13" s="376">
        <f>SUM(K13:M13)</f>
        <v>109264</v>
      </c>
      <c r="K13" s="382">
        <v>784</v>
      </c>
      <c r="L13" s="382">
        <v>772</v>
      </c>
      <c r="M13" s="382">
        <v>107708</v>
      </c>
      <c r="N13" s="376">
        <f>SUM(O13:Q13)</f>
        <v>99680</v>
      </c>
      <c r="O13" s="386">
        <v>617</v>
      </c>
      <c r="P13" s="386">
        <v>565</v>
      </c>
      <c r="Q13" s="386">
        <v>98498</v>
      </c>
      <c r="R13" s="376">
        <f>SUM(S13:U13)</f>
        <v>119594</v>
      </c>
      <c r="S13" s="383">
        <v>996</v>
      </c>
      <c r="T13" s="383">
        <v>814</v>
      </c>
      <c r="U13" s="383">
        <v>117784</v>
      </c>
      <c r="V13" s="376">
        <f t="shared" si="5"/>
        <v>84074</v>
      </c>
      <c r="W13" s="384">
        <v>636</v>
      </c>
      <c r="X13" s="384">
        <v>170</v>
      </c>
      <c r="Y13" s="384">
        <v>83268</v>
      </c>
      <c r="Z13" s="376">
        <f t="shared" ref="Z13:Z14" si="7">SUM(AA13:AC13)</f>
        <v>87437</v>
      </c>
      <c r="AA13" s="384">
        <v>243</v>
      </c>
      <c r="AB13" s="384">
        <v>230</v>
      </c>
      <c r="AC13" s="384">
        <v>86964</v>
      </c>
      <c r="AD13" s="376">
        <f t="shared" ref="AD13:AD14" si="8">SUM(AE13:AG13)</f>
        <v>102881</v>
      </c>
      <c r="AE13" s="384">
        <v>790</v>
      </c>
      <c r="AF13" s="384">
        <v>697</v>
      </c>
      <c r="AG13" s="384">
        <v>101394</v>
      </c>
      <c r="AH13" s="375">
        <f t="shared" ref="AH13:AH14" si="9">AI13+AJ13+AK13</f>
        <v>858798</v>
      </c>
      <c r="AI13" s="375">
        <f t="shared" ref="AI13:AI14" si="10">C13+G13+K13+O13+S13+W13+AA13+AE13</f>
        <v>5748</v>
      </c>
      <c r="AJ13" s="375">
        <f t="shared" ref="AJ13:AJ14" si="11">D13+H13+L13+P13+T13+X13+AB13+AF13</f>
        <v>4994</v>
      </c>
      <c r="AK13" s="378">
        <f t="shared" ref="AK13:AK14" si="12">E13+I13+M13+Q13+U13+Y13+AC13+AG13</f>
        <v>848056</v>
      </c>
    </row>
    <row r="14" spans="1:43" s="380" customFormat="1" ht="19.95" customHeight="1" x14ac:dyDescent="0.3">
      <c r="A14" s="387" t="s">
        <v>150</v>
      </c>
      <c r="B14" s="388">
        <f>SUM(C14:E14)</f>
        <v>594974</v>
      </c>
      <c r="C14" s="389">
        <v>3060</v>
      </c>
      <c r="D14" s="389">
        <v>2989</v>
      </c>
      <c r="E14" s="389">
        <v>588925</v>
      </c>
      <c r="F14" s="388">
        <f>SUM(G14:I14)</f>
        <v>541467</v>
      </c>
      <c r="G14" s="389">
        <v>2252</v>
      </c>
      <c r="H14" s="389">
        <v>2341</v>
      </c>
      <c r="I14" s="389">
        <v>536874</v>
      </c>
      <c r="J14" s="388">
        <f>SUM(K14:M14)</f>
        <v>540588</v>
      </c>
      <c r="K14" s="389">
        <v>1361</v>
      </c>
      <c r="L14" s="389">
        <v>1695</v>
      </c>
      <c r="M14" s="389">
        <v>537532</v>
      </c>
      <c r="N14" s="388">
        <f>SUM(O14:Q14)</f>
        <v>522475</v>
      </c>
      <c r="O14" s="390">
        <v>824</v>
      </c>
      <c r="P14" s="390">
        <v>1951</v>
      </c>
      <c r="Q14" s="390">
        <v>519700</v>
      </c>
      <c r="R14" s="388">
        <f>SUM(S14:U14)</f>
        <v>580348</v>
      </c>
      <c r="S14" s="391">
        <v>1814</v>
      </c>
      <c r="T14" s="391">
        <v>1907</v>
      </c>
      <c r="U14" s="391">
        <v>576627</v>
      </c>
      <c r="V14" s="388">
        <f t="shared" si="5"/>
        <v>476624</v>
      </c>
      <c r="W14" s="392">
        <v>1661</v>
      </c>
      <c r="X14" s="392">
        <v>1760</v>
      </c>
      <c r="Y14" s="392">
        <v>473203</v>
      </c>
      <c r="Z14" s="388">
        <f t="shared" si="7"/>
        <v>476654</v>
      </c>
      <c r="AA14" s="392">
        <v>2063</v>
      </c>
      <c r="AB14" s="392">
        <v>2229</v>
      </c>
      <c r="AC14" s="392">
        <v>472362</v>
      </c>
      <c r="AD14" s="388">
        <f t="shared" si="8"/>
        <v>593550</v>
      </c>
      <c r="AE14" s="392">
        <v>5823</v>
      </c>
      <c r="AF14" s="392">
        <v>6066</v>
      </c>
      <c r="AG14" s="392">
        <v>581661</v>
      </c>
      <c r="AH14" s="393">
        <f t="shared" si="9"/>
        <v>4326680</v>
      </c>
      <c r="AI14" s="393">
        <f t="shared" si="10"/>
        <v>18858</v>
      </c>
      <c r="AJ14" s="393">
        <f t="shared" si="11"/>
        <v>20938</v>
      </c>
      <c r="AK14" s="394">
        <f t="shared" si="12"/>
        <v>4286884</v>
      </c>
    </row>
    <row r="15" spans="1:43" ht="11.4" customHeight="1" x14ac:dyDescent="0.2">
      <c r="AH15" s="195"/>
      <c r="AI15" s="196"/>
      <c r="AJ15" s="196"/>
      <c r="AK15" s="196"/>
      <c r="AL15" s="196"/>
      <c r="AM15" s="196"/>
      <c r="AN15" s="196"/>
      <c r="AO15" s="196"/>
      <c r="AQ15" s="196"/>
    </row>
    <row r="16" spans="1:43" ht="11.4" customHeight="1" x14ac:dyDescent="0.2">
      <c r="A16" s="200"/>
      <c r="B16" s="200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H16" s="196"/>
      <c r="AI16" s="196"/>
      <c r="AJ16" s="196"/>
      <c r="AK16" s="196"/>
      <c r="AL16" s="196"/>
      <c r="AM16" s="196"/>
      <c r="AN16" s="196"/>
      <c r="AO16" s="196"/>
      <c r="AQ16" s="196"/>
    </row>
    <row r="17" spans="1:43" ht="11.4" customHeight="1" x14ac:dyDescent="0.2">
      <c r="A17" s="200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0"/>
      <c r="AD17" s="200"/>
      <c r="AE17" s="200"/>
    </row>
    <row r="18" spans="1:43" ht="25.2" customHeight="1" x14ac:dyDescent="0.2">
      <c r="A18" s="655" t="s">
        <v>56</v>
      </c>
      <c r="B18" s="656"/>
      <c r="C18" s="656"/>
      <c r="D18" s="656"/>
      <c r="E18" s="656"/>
      <c r="F18" s="656"/>
      <c r="G18" s="656"/>
      <c r="H18" s="656"/>
      <c r="I18" s="656"/>
      <c r="J18" s="657"/>
      <c r="L18" s="655" t="s">
        <v>57</v>
      </c>
      <c r="M18" s="656"/>
      <c r="N18" s="656"/>
      <c r="O18" s="656"/>
      <c r="P18" s="656"/>
      <c r="Q18" s="656"/>
      <c r="R18" s="656"/>
      <c r="S18" s="656"/>
      <c r="T18" s="656"/>
      <c r="U18" s="657"/>
      <c r="W18" s="662" t="s">
        <v>58</v>
      </c>
      <c r="X18" s="663"/>
      <c r="Y18" s="663"/>
      <c r="Z18" s="663"/>
      <c r="AA18" s="663"/>
      <c r="AB18" s="663"/>
      <c r="AC18" s="663"/>
      <c r="AD18" s="663"/>
      <c r="AE18" s="663"/>
      <c r="AF18" s="664"/>
      <c r="AH18" s="655" t="s">
        <v>2</v>
      </c>
      <c r="AI18" s="656"/>
      <c r="AJ18" s="656"/>
      <c r="AK18" s="656"/>
      <c r="AL18" s="656"/>
      <c r="AM18" s="656"/>
      <c r="AN18" s="656"/>
      <c r="AO18" s="656"/>
      <c r="AP18" s="656"/>
      <c r="AQ18" s="657"/>
    </row>
    <row r="19" spans="1:43" x14ac:dyDescent="0.2">
      <c r="A19" s="201" t="s">
        <v>223</v>
      </c>
      <c r="B19" s="202">
        <v>2012</v>
      </c>
      <c r="C19" s="202">
        <v>2013</v>
      </c>
      <c r="D19" s="202">
        <v>2014</v>
      </c>
      <c r="E19" s="202">
        <v>2015</v>
      </c>
      <c r="F19" s="202">
        <v>2016</v>
      </c>
      <c r="G19" s="202">
        <v>2017</v>
      </c>
      <c r="H19" s="202">
        <v>2018</v>
      </c>
      <c r="I19" s="202">
        <v>2019</v>
      </c>
      <c r="J19" s="203" t="s">
        <v>2</v>
      </c>
      <c r="L19" s="204" t="s">
        <v>223</v>
      </c>
      <c r="M19" s="205">
        <v>2012</v>
      </c>
      <c r="N19" s="205">
        <v>2013</v>
      </c>
      <c r="O19" s="205">
        <v>2014</v>
      </c>
      <c r="P19" s="205">
        <v>2015</v>
      </c>
      <c r="Q19" s="205">
        <v>2016</v>
      </c>
      <c r="R19" s="205">
        <v>2017</v>
      </c>
      <c r="S19" s="205">
        <v>2018</v>
      </c>
      <c r="T19" s="205">
        <v>2019</v>
      </c>
      <c r="U19" s="206" t="s">
        <v>2</v>
      </c>
      <c r="W19" s="207" t="s">
        <v>223</v>
      </c>
      <c r="X19" s="208">
        <v>2012</v>
      </c>
      <c r="Y19" s="208">
        <v>2013</v>
      </c>
      <c r="Z19" s="208">
        <v>2014</v>
      </c>
      <c r="AA19" s="208">
        <v>2015</v>
      </c>
      <c r="AB19" s="208">
        <v>2016</v>
      </c>
      <c r="AC19" s="208">
        <v>2017</v>
      </c>
      <c r="AD19" s="208">
        <v>2018</v>
      </c>
      <c r="AE19" s="208">
        <v>2019</v>
      </c>
      <c r="AF19" s="209" t="s">
        <v>2</v>
      </c>
      <c r="AH19" s="204" t="s">
        <v>55</v>
      </c>
      <c r="AI19" s="205">
        <v>2012</v>
      </c>
      <c r="AJ19" s="205">
        <v>2013</v>
      </c>
      <c r="AK19" s="205">
        <v>2014</v>
      </c>
      <c r="AL19" s="205">
        <v>2015</v>
      </c>
      <c r="AM19" s="205">
        <v>2016</v>
      </c>
      <c r="AN19" s="205">
        <v>2017</v>
      </c>
      <c r="AO19" s="205">
        <v>2018</v>
      </c>
      <c r="AP19" s="205">
        <v>2019</v>
      </c>
      <c r="AQ19" s="206" t="s">
        <v>2</v>
      </c>
    </row>
    <row r="20" spans="1:43" ht="19.95" customHeight="1" x14ac:dyDescent="0.2">
      <c r="A20" s="210" t="s">
        <v>2</v>
      </c>
      <c r="B20" s="211">
        <f>B21+B22+B23</f>
        <v>30269</v>
      </c>
      <c r="C20" s="211">
        <f>C21+C22+C23</f>
        <v>27573</v>
      </c>
      <c r="D20" s="211">
        <f t="shared" ref="D20:F20" si="13">D21+D22+D23</f>
        <v>24169</v>
      </c>
      <c r="E20" s="211">
        <f t="shared" si="13"/>
        <v>24032</v>
      </c>
      <c r="F20" s="211">
        <f t="shared" si="13"/>
        <v>25665</v>
      </c>
      <c r="G20" s="211">
        <f>G21+G22+G23</f>
        <v>33322</v>
      </c>
      <c r="H20" s="212">
        <f>H21+H22+H23</f>
        <v>34842</v>
      </c>
      <c r="I20" s="212">
        <f>I21+I22+I23</f>
        <v>42306</v>
      </c>
      <c r="J20" s="213">
        <f>SUM(B20:I20)</f>
        <v>242178</v>
      </c>
      <c r="L20" s="214" t="s">
        <v>2</v>
      </c>
      <c r="M20" s="215">
        <f>M21+M22+M23</f>
        <v>28240</v>
      </c>
      <c r="N20" s="215">
        <f t="shared" ref="N20:R20" si="14">N21+N22+N23</f>
        <v>29649</v>
      </c>
      <c r="O20" s="215">
        <f t="shared" si="14"/>
        <v>23278</v>
      </c>
      <c r="P20" s="215">
        <f t="shared" si="14"/>
        <v>24803</v>
      </c>
      <c r="Q20" s="215">
        <f t="shared" si="14"/>
        <v>26178</v>
      </c>
      <c r="R20" s="215">
        <f t="shared" si="14"/>
        <v>32067</v>
      </c>
      <c r="S20" s="215">
        <f>S21+S22+S23</f>
        <v>35723</v>
      </c>
      <c r="T20" s="215">
        <f>T21+T22+T23</f>
        <v>41788</v>
      </c>
      <c r="U20" s="216">
        <f>SUM(M20:T20)</f>
        <v>241726</v>
      </c>
      <c r="W20" s="217" t="s">
        <v>2</v>
      </c>
      <c r="X20" s="218">
        <f>X21+X22+X23</f>
        <v>1254245</v>
      </c>
      <c r="Y20" s="218">
        <f t="shared" ref="Y20:AC20" si="15">Y21+Y22+Y23</f>
        <v>1132243</v>
      </c>
      <c r="Z20" s="218">
        <f t="shared" si="15"/>
        <v>1078752</v>
      </c>
      <c r="AA20" s="218">
        <f t="shared" si="15"/>
        <v>1229217</v>
      </c>
      <c r="AB20" s="218">
        <f t="shared" si="15"/>
        <v>1168489</v>
      </c>
      <c r="AC20" s="218">
        <f t="shared" si="15"/>
        <v>1230981</v>
      </c>
      <c r="AD20" s="218">
        <f>AD21+AD22+AD23</f>
        <v>1335207</v>
      </c>
      <c r="AE20" s="219">
        <f>AE21+AE22+AE23</f>
        <v>1320085</v>
      </c>
      <c r="AF20" s="220">
        <f>SUM(X20:AE20)</f>
        <v>9749219</v>
      </c>
      <c r="AH20" s="221" t="s">
        <v>2</v>
      </c>
      <c r="AI20" s="219">
        <f>AI21+AI22+AI23</f>
        <v>1312754</v>
      </c>
      <c r="AJ20" s="219">
        <f t="shared" ref="AJ20:AP20" si="16">AJ21+AJ22+AJ23</f>
        <v>1189465</v>
      </c>
      <c r="AK20" s="219">
        <f t="shared" si="16"/>
        <v>1126199</v>
      </c>
      <c r="AL20" s="219">
        <f t="shared" si="16"/>
        <v>1278052</v>
      </c>
      <c r="AM20" s="219">
        <f t="shared" si="16"/>
        <v>1220332</v>
      </c>
      <c r="AN20" s="219">
        <f t="shared" si="16"/>
        <v>1296370</v>
      </c>
      <c r="AO20" s="219">
        <f t="shared" si="16"/>
        <v>1405772</v>
      </c>
      <c r="AP20" s="219">
        <f t="shared" si="16"/>
        <v>1404179</v>
      </c>
      <c r="AQ20" s="222">
        <f>SUM(AI20:AP20)</f>
        <v>10233123</v>
      </c>
    </row>
    <row r="21" spans="1:43" ht="19.95" customHeight="1" x14ac:dyDescent="0.2">
      <c r="A21" s="223" t="s">
        <v>19</v>
      </c>
      <c r="B21" s="224">
        <v>23656</v>
      </c>
      <c r="C21" s="224">
        <v>25267</v>
      </c>
      <c r="D21" s="224">
        <v>21872</v>
      </c>
      <c r="E21" s="225">
        <v>21222</v>
      </c>
      <c r="F21" s="225">
        <v>24224</v>
      </c>
      <c r="G21" s="226">
        <v>31177</v>
      </c>
      <c r="H21" s="227">
        <v>31896</v>
      </c>
      <c r="I21" s="226">
        <v>38258</v>
      </c>
      <c r="J21" s="213">
        <f>SUM(B21:I21)</f>
        <v>217572</v>
      </c>
      <c r="L21" s="228" t="s">
        <v>19</v>
      </c>
      <c r="M21" s="229">
        <v>21477</v>
      </c>
      <c r="N21" s="229">
        <v>27190</v>
      </c>
      <c r="O21" s="229">
        <v>21348</v>
      </c>
      <c r="P21" s="230">
        <v>22082</v>
      </c>
      <c r="Q21" s="230">
        <v>23662</v>
      </c>
      <c r="R21" s="231">
        <v>29600</v>
      </c>
      <c r="S21" s="231">
        <v>32693</v>
      </c>
      <c r="T21" s="231">
        <v>37742</v>
      </c>
      <c r="U21" s="232">
        <f>SUM(M21:T21)</f>
        <v>215794</v>
      </c>
      <c r="W21" s="228" t="s">
        <v>19</v>
      </c>
      <c r="X21" s="233">
        <v>571190</v>
      </c>
      <c r="Y21" s="233">
        <v>572917</v>
      </c>
      <c r="Z21" s="233">
        <v>522281</v>
      </c>
      <c r="AA21" s="234">
        <v>534806</v>
      </c>
      <c r="AB21" s="234">
        <v>550291</v>
      </c>
      <c r="AC21" s="235">
        <v>585741</v>
      </c>
      <c r="AD21" s="235">
        <v>666328</v>
      </c>
      <c r="AE21" s="235">
        <v>610725</v>
      </c>
      <c r="AF21" s="236">
        <f>SUM(X21:AE21)</f>
        <v>4614279</v>
      </c>
      <c r="AH21" s="228" t="s">
        <v>19</v>
      </c>
      <c r="AI21" s="230">
        <f>B21+M21+X21</f>
        <v>616323</v>
      </c>
      <c r="AJ21" s="230">
        <f t="shared" ref="AJ21:AJ23" si="17">C21+N21+Y21</f>
        <v>625374</v>
      </c>
      <c r="AK21" s="230">
        <f t="shared" ref="AK21:AK23" si="18">D21+O21+Z21</f>
        <v>565501</v>
      </c>
      <c r="AL21" s="230">
        <f t="shared" ref="AL21:AL23" si="19">E21+P21+AA21</f>
        <v>578110</v>
      </c>
      <c r="AM21" s="230">
        <f t="shared" ref="AM21:AM23" si="20">F21+Q21+AB21</f>
        <v>598177</v>
      </c>
      <c r="AN21" s="230">
        <f t="shared" ref="AN21:AN23" si="21">G21+R21+AC21</f>
        <v>646518</v>
      </c>
      <c r="AO21" s="230">
        <f t="shared" ref="AO21:AO23" si="22">H21+S21+AD21</f>
        <v>730917</v>
      </c>
      <c r="AP21" s="230">
        <f t="shared" ref="AP21:AP23" si="23">I21+T21+AE21</f>
        <v>686725</v>
      </c>
      <c r="AQ21" s="237">
        <f>SUM(AI21:AP21)</f>
        <v>5047645</v>
      </c>
    </row>
    <row r="22" spans="1:43" ht="19.95" customHeight="1" x14ac:dyDescent="0.2">
      <c r="A22" s="238" t="s">
        <v>151</v>
      </c>
      <c r="B22" s="224">
        <v>790</v>
      </c>
      <c r="C22" s="224">
        <v>243</v>
      </c>
      <c r="D22" s="224">
        <v>636</v>
      </c>
      <c r="E22" s="225">
        <v>996</v>
      </c>
      <c r="F22" s="239">
        <v>617</v>
      </c>
      <c r="G22" s="226">
        <v>784</v>
      </c>
      <c r="H22" s="227">
        <v>694</v>
      </c>
      <c r="I22" s="226">
        <v>988</v>
      </c>
      <c r="J22" s="213">
        <f>SUM(B22:I22)</f>
        <v>5748</v>
      </c>
      <c r="L22" s="240" t="s">
        <v>151</v>
      </c>
      <c r="M22" s="229">
        <v>697</v>
      </c>
      <c r="N22" s="229">
        <v>230</v>
      </c>
      <c r="O22" s="229">
        <v>170</v>
      </c>
      <c r="P22" s="230">
        <v>814</v>
      </c>
      <c r="Q22" s="241">
        <v>565</v>
      </c>
      <c r="R22" s="231">
        <v>772</v>
      </c>
      <c r="S22" s="231">
        <v>689</v>
      </c>
      <c r="T22" s="231">
        <v>1057</v>
      </c>
      <c r="U22" s="232">
        <f>SUM(M22:T22)</f>
        <v>4994</v>
      </c>
      <c r="W22" s="240" t="s">
        <v>151</v>
      </c>
      <c r="X22" s="233">
        <v>101394</v>
      </c>
      <c r="Y22" s="233">
        <v>86964</v>
      </c>
      <c r="Z22" s="233">
        <v>83268</v>
      </c>
      <c r="AA22" s="234">
        <v>117784</v>
      </c>
      <c r="AB22" s="242">
        <v>98498</v>
      </c>
      <c r="AC22" s="235">
        <v>107708</v>
      </c>
      <c r="AD22" s="235">
        <v>132005</v>
      </c>
      <c r="AE22" s="235">
        <v>120435</v>
      </c>
      <c r="AF22" s="236">
        <f>SUM(X22:AE22)</f>
        <v>848056</v>
      </c>
      <c r="AH22" s="240" t="s">
        <v>151</v>
      </c>
      <c r="AI22" s="230">
        <f t="shared" ref="AI22:AI23" si="24">B22+M22+X22</f>
        <v>102881</v>
      </c>
      <c r="AJ22" s="230">
        <f t="shared" si="17"/>
        <v>87437</v>
      </c>
      <c r="AK22" s="230">
        <f t="shared" si="18"/>
        <v>84074</v>
      </c>
      <c r="AL22" s="230">
        <f t="shared" si="19"/>
        <v>119594</v>
      </c>
      <c r="AM22" s="230">
        <f t="shared" si="20"/>
        <v>99680</v>
      </c>
      <c r="AN22" s="230">
        <f t="shared" si="21"/>
        <v>109264</v>
      </c>
      <c r="AO22" s="230">
        <f t="shared" si="22"/>
        <v>133388</v>
      </c>
      <c r="AP22" s="230">
        <f t="shared" si="23"/>
        <v>122480</v>
      </c>
      <c r="AQ22" s="237">
        <f>SUM(AI22:AP22)</f>
        <v>858798</v>
      </c>
    </row>
    <row r="23" spans="1:43" ht="19.95" customHeight="1" x14ac:dyDescent="0.2">
      <c r="A23" s="243" t="s">
        <v>150</v>
      </c>
      <c r="B23" s="244">
        <v>5823</v>
      </c>
      <c r="C23" s="244">
        <v>2063</v>
      </c>
      <c r="D23" s="244">
        <v>1661</v>
      </c>
      <c r="E23" s="245">
        <v>1814</v>
      </c>
      <c r="F23" s="246">
        <v>824</v>
      </c>
      <c r="G23" s="247">
        <v>1361</v>
      </c>
      <c r="H23" s="248">
        <v>2252</v>
      </c>
      <c r="I23" s="247">
        <v>3060</v>
      </c>
      <c r="J23" s="249">
        <f>SUM(B23:I23)</f>
        <v>18858</v>
      </c>
      <c r="L23" s="250" t="s">
        <v>150</v>
      </c>
      <c r="M23" s="251">
        <v>6066</v>
      </c>
      <c r="N23" s="251">
        <v>2229</v>
      </c>
      <c r="O23" s="251">
        <v>1760</v>
      </c>
      <c r="P23" s="252">
        <v>1907</v>
      </c>
      <c r="Q23" s="253">
        <v>1951</v>
      </c>
      <c r="R23" s="254">
        <v>1695</v>
      </c>
      <c r="S23" s="254">
        <v>2341</v>
      </c>
      <c r="T23" s="254">
        <v>2989</v>
      </c>
      <c r="U23" s="255">
        <f>SUM(M23:T23)</f>
        <v>20938</v>
      </c>
      <c r="W23" s="250" t="s">
        <v>150</v>
      </c>
      <c r="X23" s="256">
        <v>581661</v>
      </c>
      <c r="Y23" s="256">
        <v>472362</v>
      </c>
      <c r="Z23" s="256">
        <v>473203</v>
      </c>
      <c r="AA23" s="257">
        <v>576627</v>
      </c>
      <c r="AB23" s="258">
        <v>519700</v>
      </c>
      <c r="AC23" s="259">
        <v>537532</v>
      </c>
      <c r="AD23" s="259">
        <v>536874</v>
      </c>
      <c r="AE23" s="259">
        <v>588925</v>
      </c>
      <c r="AF23" s="260">
        <f>SUM(X23:AE23)</f>
        <v>4286884</v>
      </c>
      <c r="AH23" s="250" t="s">
        <v>150</v>
      </c>
      <c r="AI23" s="252">
        <f t="shared" si="24"/>
        <v>593550</v>
      </c>
      <c r="AJ23" s="252">
        <f t="shared" si="17"/>
        <v>476654</v>
      </c>
      <c r="AK23" s="252">
        <f t="shared" si="18"/>
        <v>476624</v>
      </c>
      <c r="AL23" s="252">
        <f t="shared" si="19"/>
        <v>580348</v>
      </c>
      <c r="AM23" s="252">
        <f t="shared" si="20"/>
        <v>522475</v>
      </c>
      <c r="AN23" s="252">
        <f t="shared" si="21"/>
        <v>540588</v>
      </c>
      <c r="AO23" s="252">
        <f t="shared" si="22"/>
        <v>541467</v>
      </c>
      <c r="AP23" s="252">
        <f t="shared" si="23"/>
        <v>594974</v>
      </c>
      <c r="AQ23" s="261">
        <f>SUM(AI23:AP23)</f>
        <v>4326680</v>
      </c>
    </row>
    <row r="24" spans="1:43" x14ac:dyDescent="0.2">
      <c r="F24" s="79"/>
      <c r="G24" s="79"/>
      <c r="H24" s="79"/>
      <c r="I24" s="79"/>
      <c r="J24" s="79"/>
      <c r="K24" s="79"/>
      <c r="L24" s="79"/>
      <c r="M24" s="79"/>
      <c r="N24" s="79"/>
      <c r="AI24" s="196"/>
      <c r="AJ24" s="196"/>
      <c r="AK24" s="196"/>
      <c r="AL24" s="196"/>
      <c r="AM24" s="196"/>
      <c r="AN24" s="196"/>
    </row>
  </sheetData>
  <mergeCells count="14">
    <mergeCell ref="AH18:AQ18"/>
    <mergeCell ref="Z9:AC9"/>
    <mergeCell ref="AD9:AG9"/>
    <mergeCell ref="AH9:AK9"/>
    <mergeCell ref="A9:A10"/>
    <mergeCell ref="B9:E9"/>
    <mergeCell ref="F9:I9"/>
    <mergeCell ref="J9:M9"/>
    <mergeCell ref="N9:Q9"/>
    <mergeCell ref="A18:J18"/>
    <mergeCell ref="L18:U18"/>
    <mergeCell ref="R9:U9"/>
    <mergeCell ref="V9:Y9"/>
    <mergeCell ref="W18:AF1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W48"/>
  <sheetViews>
    <sheetView zoomScale="90" zoomScaleNormal="90" workbookViewId="0">
      <selection activeCell="R33" sqref="R33"/>
    </sheetView>
  </sheetViews>
  <sheetFormatPr defaultColWidth="9.109375" defaultRowHeight="13.8" x14ac:dyDescent="0.25"/>
  <cols>
    <col min="1" max="23" width="10.77734375" style="7" customWidth="1"/>
    <col min="24" max="24" width="9.109375" style="7" customWidth="1"/>
    <col min="25" max="16384" width="9.109375" style="7"/>
  </cols>
  <sheetData>
    <row r="7" spans="1:23" x14ac:dyDescent="0.25">
      <c r="A7" s="108" t="s">
        <v>133</v>
      </c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</row>
    <row r="9" spans="1:23" ht="22.5" customHeight="1" x14ac:dyDescent="0.25">
      <c r="A9" s="262" t="s">
        <v>0</v>
      </c>
      <c r="B9" s="672">
        <v>2010</v>
      </c>
      <c r="C9" s="672"/>
      <c r="D9" s="672">
        <v>2011</v>
      </c>
      <c r="E9" s="672"/>
      <c r="F9" s="673">
        <v>2012</v>
      </c>
      <c r="G9" s="673"/>
      <c r="H9" s="673">
        <v>2013</v>
      </c>
      <c r="I9" s="673"/>
      <c r="J9" s="673">
        <v>2014</v>
      </c>
      <c r="K9" s="673"/>
      <c r="L9" s="668">
        <v>2015</v>
      </c>
      <c r="M9" s="668"/>
      <c r="N9" s="668">
        <v>2016</v>
      </c>
      <c r="O9" s="668"/>
      <c r="P9" s="668">
        <v>2017</v>
      </c>
      <c r="Q9" s="668"/>
      <c r="R9" s="668">
        <v>2018</v>
      </c>
      <c r="S9" s="668"/>
      <c r="T9" s="668">
        <v>2019</v>
      </c>
      <c r="U9" s="668"/>
      <c r="V9" s="668" t="s">
        <v>2</v>
      </c>
      <c r="W9" s="669"/>
    </row>
    <row r="10" spans="1:23" ht="30.6" customHeight="1" x14ac:dyDescent="0.25">
      <c r="A10" s="401" t="s">
        <v>60</v>
      </c>
      <c r="B10" s="263" t="s">
        <v>61</v>
      </c>
      <c r="C10" s="263" t="s">
        <v>62</v>
      </c>
      <c r="D10" s="263" t="s">
        <v>61</v>
      </c>
      <c r="E10" s="263" t="s">
        <v>62</v>
      </c>
      <c r="F10" s="264" t="s">
        <v>61</v>
      </c>
      <c r="G10" s="264" t="s">
        <v>62</v>
      </c>
      <c r="H10" s="264" t="s">
        <v>61</v>
      </c>
      <c r="I10" s="264" t="s">
        <v>62</v>
      </c>
      <c r="J10" s="264" t="s">
        <v>61</v>
      </c>
      <c r="K10" s="264" t="s">
        <v>62</v>
      </c>
      <c r="L10" s="265" t="s">
        <v>61</v>
      </c>
      <c r="M10" s="265" t="s">
        <v>62</v>
      </c>
      <c r="N10" s="265" t="s">
        <v>61</v>
      </c>
      <c r="O10" s="265" t="s">
        <v>62</v>
      </c>
      <c r="P10" s="265" t="s">
        <v>61</v>
      </c>
      <c r="Q10" s="265" t="s">
        <v>62</v>
      </c>
      <c r="R10" s="265" t="s">
        <v>61</v>
      </c>
      <c r="S10" s="265" t="s">
        <v>62</v>
      </c>
      <c r="T10" s="265" t="s">
        <v>61</v>
      </c>
      <c r="U10" s="265" t="s">
        <v>62</v>
      </c>
      <c r="V10" s="265" t="s">
        <v>61</v>
      </c>
      <c r="W10" s="266" t="s">
        <v>62</v>
      </c>
    </row>
    <row r="11" spans="1:23" s="283" customFormat="1" ht="19.95" customHeight="1" x14ac:dyDescent="0.3">
      <c r="A11" s="276" t="s">
        <v>63</v>
      </c>
      <c r="B11" s="277">
        <v>4625</v>
      </c>
      <c r="C11" s="277">
        <v>3357</v>
      </c>
      <c r="D11" s="277">
        <v>4322</v>
      </c>
      <c r="E11" s="277">
        <v>3044</v>
      </c>
      <c r="F11" s="278">
        <v>5105</v>
      </c>
      <c r="G11" s="278">
        <v>3306</v>
      </c>
      <c r="H11" s="278">
        <v>3146</v>
      </c>
      <c r="I11" s="278">
        <v>1316</v>
      </c>
      <c r="J11" s="278">
        <v>3288</v>
      </c>
      <c r="K11" s="278">
        <v>917</v>
      </c>
      <c r="L11" s="279">
        <v>3381</v>
      </c>
      <c r="M11" s="280"/>
      <c r="N11" s="279">
        <v>4126</v>
      </c>
      <c r="O11" s="279">
        <v>480</v>
      </c>
      <c r="P11" s="279">
        <v>3903</v>
      </c>
      <c r="Q11" s="281">
        <v>3227</v>
      </c>
      <c r="R11" s="281">
        <v>0</v>
      </c>
      <c r="S11" s="281">
        <v>1993</v>
      </c>
      <c r="T11" s="279">
        <v>4731</v>
      </c>
      <c r="U11" s="282">
        <v>1696</v>
      </c>
      <c r="V11" s="279">
        <f>B11+D11+F11+H11+J11+L11+N11+P11+R11+T11</f>
        <v>36627</v>
      </c>
      <c r="W11" s="282">
        <f>C11+E11+G11+I11+K11+M11+O11+Q11+S11+U11</f>
        <v>19336</v>
      </c>
    </row>
    <row r="12" spans="1:23" s="283" customFormat="1" ht="19.95" customHeight="1" x14ac:dyDescent="0.3">
      <c r="A12" s="276" t="s">
        <v>64</v>
      </c>
      <c r="B12" s="277">
        <v>6359</v>
      </c>
      <c r="C12" s="277">
        <v>3208</v>
      </c>
      <c r="D12" s="277">
        <v>6518</v>
      </c>
      <c r="E12" s="277">
        <v>2915</v>
      </c>
      <c r="F12" s="278">
        <v>7704</v>
      </c>
      <c r="G12" s="278">
        <v>3211</v>
      </c>
      <c r="H12" s="278">
        <v>5230</v>
      </c>
      <c r="I12" s="278">
        <v>1874</v>
      </c>
      <c r="J12" s="278">
        <v>6387</v>
      </c>
      <c r="K12" s="278">
        <v>794</v>
      </c>
      <c r="L12" s="279">
        <v>4059</v>
      </c>
      <c r="M12" s="280"/>
      <c r="N12" s="279">
        <v>5102</v>
      </c>
      <c r="O12" s="279">
        <v>3055</v>
      </c>
      <c r="P12" s="279">
        <v>5328</v>
      </c>
      <c r="Q12" s="281">
        <v>3260</v>
      </c>
      <c r="R12" s="281">
        <v>5337</v>
      </c>
      <c r="S12" s="281">
        <v>2955</v>
      </c>
      <c r="T12" s="279">
        <v>5958</v>
      </c>
      <c r="U12" s="282">
        <v>2234</v>
      </c>
      <c r="V12" s="279">
        <f t="shared" ref="V12:V22" si="0">B12+D12+F12+H12+J12+L12+N12+P12+R12+T12</f>
        <v>57982</v>
      </c>
      <c r="W12" s="282">
        <f t="shared" ref="W12:W22" si="1">C12+E12+G12+I12+K12+M12+O12+Q12+S12+U12</f>
        <v>23506</v>
      </c>
    </row>
    <row r="13" spans="1:23" s="283" customFormat="1" ht="19.95" customHeight="1" x14ac:dyDescent="0.3">
      <c r="A13" s="276" t="s">
        <v>65</v>
      </c>
      <c r="B13" s="277">
        <v>8593</v>
      </c>
      <c r="C13" s="277">
        <v>1919</v>
      </c>
      <c r="D13" s="277">
        <v>7076</v>
      </c>
      <c r="E13" s="277">
        <v>4765</v>
      </c>
      <c r="F13" s="278">
        <v>8239</v>
      </c>
      <c r="G13" s="278">
        <v>3952</v>
      </c>
      <c r="H13" s="278">
        <v>7000</v>
      </c>
      <c r="I13" s="278">
        <v>2925</v>
      </c>
      <c r="J13" s="278">
        <v>4166</v>
      </c>
      <c r="K13" s="278">
        <v>836</v>
      </c>
      <c r="L13" s="279">
        <v>6132</v>
      </c>
      <c r="M13" s="280"/>
      <c r="N13" s="279">
        <v>8845</v>
      </c>
      <c r="O13" s="279">
        <v>5741</v>
      </c>
      <c r="P13" s="279">
        <v>7152</v>
      </c>
      <c r="Q13" s="281">
        <v>127</v>
      </c>
      <c r="R13" s="281">
        <v>0</v>
      </c>
      <c r="S13" s="281">
        <v>4505</v>
      </c>
      <c r="T13" s="279">
        <v>8455</v>
      </c>
      <c r="U13" s="282">
        <v>5272</v>
      </c>
      <c r="V13" s="279">
        <f t="shared" si="0"/>
        <v>65658</v>
      </c>
      <c r="W13" s="282">
        <f t="shared" si="1"/>
        <v>30042</v>
      </c>
    </row>
    <row r="14" spans="1:23" s="283" customFormat="1" ht="19.95" customHeight="1" x14ac:dyDescent="0.3">
      <c r="A14" s="276" t="s">
        <v>66</v>
      </c>
      <c r="B14" s="277">
        <v>9412</v>
      </c>
      <c r="C14" s="277">
        <v>8642</v>
      </c>
      <c r="D14" s="277">
        <v>9674</v>
      </c>
      <c r="E14" s="277">
        <v>7468</v>
      </c>
      <c r="F14" s="278">
        <v>9397</v>
      </c>
      <c r="G14" s="278">
        <v>6341</v>
      </c>
      <c r="H14" s="278">
        <v>7369</v>
      </c>
      <c r="I14" s="278">
        <v>2869</v>
      </c>
      <c r="J14" s="278">
        <v>9288</v>
      </c>
      <c r="K14" s="284"/>
      <c r="L14" s="279">
        <v>8334</v>
      </c>
      <c r="M14" s="280"/>
      <c r="N14" s="279">
        <v>7495</v>
      </c>
      <c r="O14" s="279">
        <v>4123</v>
      </c>
      <c r="P14" s="279">
        <v>10483</v>
      </c>
      <c r="Q14" s="281">
        <v>11023</v>
      </c>
      <c r="R14" s="281">
        <v>8669</v>
      </c>
      <c r="S14" s="281">
        <v>5806</v>
      </c>
      <c r="T14" s="279">
        <v>9924</v>
      </c>
      <c r="U14" s="282">
        <v>3980</v>
      </c>
      <c r="V14" s="279">
        <f t="shared" si="0"/>
        <v>90045</v>
      </c>
      <c r="W14" s="282">
        <f t="shared" si="1"/>
        <v>50252</v>
      </c>
    </row>
    <row r="15" spans="1:23" s="283" customFormat="1" ht="19.95" customHeight="1" x14ac:dyDescent="0.3">
      <c r="A15" s="276" t="s">
        <v>67</v>
      </c>
      <c r="B15" s="277">
        <v>9469</v>
      </c>
      <c r="C15" s="277">
        <v>7427</v>
      </c>
      <c r="D15" s="277">
        <v>8235</v>
      </c>
      <c r="E15" s="277">
        <v>5225</v>
      </c>
      <c r="F15" s="278">
        <v>7529</v>
      </c>
      <c r="G15" s="278">
        <v>4488</v>
      </c>
      <c r="H15" s="278">
        <v>7964</v>
      </c>
      <c r="I15" s="278">
        <v>2802</v>
      </c>
      <c r="J15" s="278">
        <v>7221</v>
      </c>
      <c r="K15" s="285"/>
      <c r="L15" s="279">
        <v>8252</v>
      </c>
      <c r="M15" s="280"/>
      <c r="N15" s="279">
        <v>8393</v>
      </c>
      <c r="O15" s="279">
        <v>4035</v>
      </c>
      <c r="P15" s="279">
        <v>10066</v>
      </c>
      <c r="Q15" s="281">
        <v>7168</v>
      </c>
      <c r="R15" s="281">
        <v>10557</v>
      </c>
      <c r="S15" s="281">
        <v>6988</v>
      </c>
      <c r="T15" s="279">
        <v>9817</v>
      </c>
      <c r="U15" s="282">
        <v>7478</v>
      </c>
      <c r="V15" s="279">
        <f t="shared" si="0"/>
        <v>87503</v>
      </c>
      <c r="W15" s="282">
        <f t="shared" si="1"/>
        <v>45611</v>
      </c>
    </row>
    <row r="16" spans="1:23" s="283" customFormat="1" ht="19.95" customHeight="1" x14ac:dyDescent="0.3">
      <c r="A16" s="276" t="s">
        <v>68</v>
      </c>
      <c r="B16" s="277">
        <v>10270</v>
      </c>
      <c r="C16" s="277">
        <v>7417</v>
      </c>
      <c r="D16" s="277">
        <v>8583</v>
      </c>
      <c r="E16" s="277">
        <v>7050</v>
      </c>
      <c r="F16" s="278">
        <v>8906</v>
      </c>
      <c r="G16" s="278">
        <v>1379</v>
      </c>
      <c r="H16" s="278">
        <v>8622</v>
      </c>
      <c r="I16" s="278">
        <v>3586</v>
      </c>
      <c r="J16" s="278">
        <v>9374</v>
      </c>
      <c r="K16" s="285"/>
      <c r="L16" s="279">
        <v>9458</v>
      </c>
      <c r="M16" s="280"/>
      <c r="N16" s="279">
        <v>10873</v>
      </c>
      <c r="O16" s="279">
        <v>7601</v>
      </c>
      <c r="P16" s="279">
        <v>10716</v>
      </c>
      <c r="Q16" s="281">
        <v>9329</v>
      </c>
      <c r="R16" s="281">
        <v>11411</v>
      </c>
      <c r="S16" s="281">
        <v>6662</v>
      </c>
      <c r="T16" s="279">
        <v>10840</v>
      </c>
      <c r="U16" s="282">
        <v>8872</v>
      </c>
      <c r="V16" s="279">
        <f t="shared" si="0"/>
        <v>99053</v>
      </c>
      <c r="W16" s="282">
        <f t="shared" si="1"/>
        <v>51896</v>
      </c>
    </row>
    <row r="17" spans="1:23" s="283" customFormat="1" ht="19.95" customHeight="1" x14ac:dyDescent="0.3">
      <c r="A17" s="276" t="s">
        <v>69</v>
      </c>
      <c r="B17" s="286">
        <v>17009</v>
      </c>
      <c r="C17" s="277">
        <v>17613</v>
      </c>
      <c r="D17" s="286">
        <v>17637</v>
      </c>
      <c r="E17" s="277">
        <v>15160</v>
      </c>
      <c r="F17" s="287">
        <v>17859</v>
      </c>
      <c r="G17" s="278">
        <v>13201</v>
      </c>
      <c r="H17" s="287">
        <v>16881</v>
      </c>
      <c r="I17" s="278">
        <v>8536</v>
      </c>
      <c r="J17" s="287">
        <v>17791</v>
      </c>
      <c r="K17" s="285"/>
      <c r="L17" s="288">
        <v>17255</v>
      </c>
      <c r="M17" s="279">
        <v>22532</v>
      </c>
      <c r="N17" s="288">
        <v>18363</v>
      </c>
      <c r="O17" s="279">
        <v>17394</v>
      </c>
      <c r="P17" s="279">
        <v>20306</v>
      </c>
      <c r="Q17" s="281">
        <v>22556</v>
      </c>
      <c r="R17" s="281">
        <v>20292</v>
      </c>
      <c r="S17" s="281">
        <v>15063</v>
      </c>
      <c r="T17" s="279">
        <v>20268</v>
      </c>
      <c r="U17" s="282">
        <v>4764</v>
      </c>
      <c r="V17" s="279">
        <f t="shared" si="0"/>
        <v>183661</v>
      </c>
      <c r="W17" s="282">
        <f t="shared" si="1"/>
        <v>136819</v>
      </c>
    </row>
    <row r="18" spans="1:23" s="283" customFormat="1" ht="19.95" customHeight="1" x14ac:dyDescent="0.3">
      <c r="A18" s="276" t="s">
        <v>70</v>
      </c>
      <c r="B18" s="286">
        <v>26176</v>
      </c>
      <c r="C18" s="277">
        <v>36884</v>
      </c>
      <c r="D18" s="286">
        <v>25953</v>
      </c>
      <c r="E18" s="277">
        <v>24329</v>
      </c>
      <c r="F18" s="287">
        <v>24544</v>
      </c>
      <c r="G18" s="278">
        <v>24286</v>
      </c>
      <c r="H18" s="287">
        <v>23953</v>
      </c>
      <c r="I18" s="278">
        <v>17087</v>
      </c>
      <c r="J18" s="287">
        <v>24724</v>
      </c>
      <c r="K18" s="285"/>
      <c r="L18" s="288">
        <v>29080</v>
      </c>
      <c r="M18" s="279">
        <v>44242</v>
      </c>
      <c r="N18" s="288">
        <v>25255</v>
      </c>
      <c r="O18" s="279">
        <v>24295</v>
      </c>
      <c r="P18" s="279">
        <v>26756</v>
      </c>
      <c r="Q18" s="281">
        <v>36831</v>
      </c>
      <c r="R18" s="281">
        <v>26524</v>
      </c>
      <c r="S18" s="281">
        <v>25029</v>
      </c>
      <c r="T18" s="279">
        <v>27569</v>
      </c>
      <c r="U18" s="282">
        <v>22637</v>
      </c>
      <c r="V18" s="279">
        <f t="shared" si="0"/>
        <v>260534</v>
      </c>
      <c r="W18" s="282">
        <f t="shared" si="1"/>
        <v>255620</v>
      </c>
    </row>
    <row r="19" spans="1:23" s="283" customFormat="1" ht="19.95" customHeight="1" x14ac:dyDescent="0.3">
      <c r="A19" s="276" t="s">
        <v>71</v>
      </c>
      <c r="B19" s="286">
        <v>15402</v>
      </c>
      <c r="C19" s="286">
        <v>11664</v>
      </c>
      <c r="D19" s="286">
        <v>14111</v>
      </c>
      <c r="E19" s="286">
        <v>8058</v>
      </c>
      <c r="F19" s="287">
        <v>14255</v>
      </c>
      <c r="G19" s="287">
        <v>7815</v>
      </c>
      <c r="H19" s="287">
        <v>13535</v>
      </c>
      <c r="I19" s="287">
        <v>5220</v>
      </c>
      <c r="J19" s="287">
        <v>17924</v>
      </c>
      <c r="K19" s="285"/>
      <c r="L19" s="288">
        <v>16732</v>
      </c>
      <c r="M19" s="288">
        <v>13477</v>
      </c>
      <c r="N19" s="288">
        <v>16160</v>
      </c>
      <c r="O19" s="288">
        <v>12791</v>
      </c>
      <c r="P19" s="288">
        <v>17422</v>
      </c>
      <c r="Q19" s="289">
        <v>13903</v>
      </c>
      <c r="R19" s="289">
        <v>16809</v>
      </c>
      <c r="S19" s="289">
        <v>10971</v>
      </c>
      <c r="T19" s="279">
        <v>16283</v>
      </c>
      <c r="U19" s="282">
        <v>10544</v>
      </c>
      <c r="V19" s="279">
        <f t="shared" si="0"/>
        <v>158633</v>
      </c>
      <c r="W19" s="282">
        <f t="shared" si="1"/>
        <v>94443</v>
      </c>
    </row>
    <row r="20" spans="1:23" s="283" customFormat="1" ht="19.95" customHeight="1" x14ac:dyDescent="0.3">
      <c r="A20" s="276" t="s">
        <v>72</v>
      </c>
      <c r="B20" s="286">
        <v>16786</v>
      </c>
      <c r="C20" s="286">
        <v>4115</v>
      </c>
      <c r="D20" s="286">
        <v>15109</v>
      </c>
      <c r="E20" s="286">
        <v>4065</v>
      </c>
      <c r="F20" s="287">
        <v>14251</v>
      </c>
      <c r="G20" s="287">
        <v>3285</v>
      </c>
      <c r="H20" s="287">
        <v>13425</v>
      </c>
      <c r="I20" s="287">
        <v>2429</v>
      </c>
      <c r="J20" s="287">
        <v>11807</v>
      </c>
      <c r="K20" s="285"/>
      <c r="L20" s="288">
        <v>13704</v>
      </c>
      <c r="M20" s="288">
        <v>5707</v>
      </c>
      <c r="N20" s="288">
        <v>14016</v>
      </c>
      <c r="O20" s="288">
        <v>8185</v>
      </c>
      <c r="P20" s="288">
        <v>17589</v>
      </c>
      <c r="Q20" s="289">
        <v>11562</v>
      </c>
      <c r="R20" s="289">
        <v>17534</v>
      </c>
      <c r="S20" s="289">
        <v>6682</v>
      </c>
      <c r="T20" s="279">
        <v>17703</v>
      </c>
      <c r="U20" s="282">
        <v>4600</v>
      </c>
      <c r="V20" s="279">
        <f t="shared" si="0"/>
        <v>151924</v>
      </c>
      <c r="W20" s="282">
        <f t="shared" si="1"/>
        <v>50630</v>
      </c>
    </row>
    <row r="21" spans="1:23" s="283" customFormat="1" ht="19.95" customHeight="1" x14ac:dyDescent="0.3">
      <c r="A21" s="276" t="s">
        <v>73</v>
      </c>
      <c r="B21" s="286">
        <v>6451</v>
      </c>
      <c r="C21" s="286">
        <v>3347</v>
      </c>
      <c r="D21" s="286">
        <v>5569</v>
      </c>
      <c r="E21" s="267"/>
      <c r="F21" s="287">
        <v>3834</v>
      </c>
      <c r="G21" s="268">
        <v>1903</v>
      </c>
      <c r="H21" s="287">
        <v>6003</v>
      </c>
      <c r="I21" s="268">
        <v>1458</v>
      </c>
      <c r="J21" s="287">
        <v>4606</v>
      </c>
      <c r="K21" s="285"/>
      <c r="L21" s="288">
        <v>4704</v>
      </c>
      <c r="M21" s="288">
        <v>3762</v>
      </c>
      <c r="N21" s="288">
        <v>6083</v>
      </c>
      <c r="O21" s="288">
        <v>3280</v>
      </c>
      <c r="P21" s="288">
        <v>5942</v>
      </c>
      <c r="Q21" s="289">
        <v>3991</v>
      </c>
      <c r="R21" s="289">
        <v>7302</v>
      </c>
      <c r="S21" s="289">
        <v>1157</v>
      </c>
      <c r="T21" s="279">
        <v>6266</v>
      </c>
      <c r="U21" s="282">
        <v>1566</v>
      </c>
      <c r="V21" s="279">
        <f t="shared" si="0"/>
        <v>56760</v>
      </c>
      <c r="W21" s="282">
        <f t="shared" si="1"/>
        <v>20464</v>
      </c>
    </row>
    <row r="22" spans="1:23" s="283" customFormat="1" ht="19.95" customHeight="1" x14ac:dyDescent="0.3">
      <c r="A22" s="276" t="s">
        <v>74</v>
      </c>
      <c r="B22" s="286">
        <v>3751</v>
      </c>
      <c r="C22" s="286">
        <v>4166</v>
      </c>
      <c r="D22" s="286">
        <v>5065</v>
      </c>
      <c r="E22" s="286">
        <v>1644</v>
      </c>
      <c r="F22" s="287">
        <v>3812</v>
      </c>
      <c r="G22" s="287">
        <v>2304</v>
      </c>
      <c r="H22" s="287">
        <v>4137</v>
      </c>
      <c r="I22" s="287">
        <v>1298</v>
      </c>
      <c r="J22" s="287">
        <v>3872</v>
      </c>
      <c r="K22" s="285"/>
      <c r="L22" s="288">
        <v>4383</v>
      </c>
      <c r="M22" s="288">
        <v>3504</v>
      </c>
      <c r="N22" s="288">
        <v>4705</v>
      </c>
      <c r="O22" s="288">
        <v>4374</v>
      </c>
      <c r="P22" s="288">
        <v>4866</v>
      </c>
      <c r="Q22" s="289">
        <v>2468</v>
      </c>
      <c r="R22" s="289">
        <v>5517</v>
      </c>
      <c r="S22" s="289">
        <v>1969</v>
      </c>
      <c r="T22" s="279">
        <v>5809</v>
      </c>
      <c r="U22" s="282">
        <v>1962</v>
      </c>
      <c r="V22" s="279">
        <f t="shared" si="0"/>
        <v>45917</v>
      </c>
      <c r="W22" s="282">
        <f t="shared" si="1"/>
        <v>23689</v>
      </c>
    </row>
    <row r="23" spans="1:23" s="283" customFormat="1" ht="19.95" customHeight="1" x14ac:dyDescent="0.3">
      <c r="A23" s="269" t="s">
        <v>2</v>
      </c>
      <c r="B23" s="290">
        <f>SUM(B11:B22)</f>
        <v>134303</v>
      </c>
      <c r="C23" s="290">
        <f t="shared" ref="C23:U23" si="2">SUM(C11:C22)</f>
        <v>109759</v>
      </c>
      <c r="D23" s="290">
        <f t="shared" si="2"/>
        <v>127852</v>
      </c>
      <c r="E23" s="290">
        <f t="shared" si="2"/>
        <v>83723</v>
      </c>
      <c r="F23" s="290">
        <f t="shared" si="2"/>
        <v>125435</v>
      </c>
      <c r="G23" s="290">
        <f t="shared" si="2"/>
        <v>75471</v>
      </c>
      <c r="H23" s="290">
        <f t="shared" si="2"/>
        <v>117265</v>
      </c>
      <c r="I23" s="290">
        <f t="shared" si="2"/>
        <v>51400</v>
      </c>
      <c r="J23" s="290">
        <f t="shared" si="2"/>
        <v>120448</v>
      </c>
      <c r="K23" s="290">
        <f t="shared" si="2"/>
        <v>2547</v>
      </c>
      <c r="L23" s="290">
        <f t="shared" si="2"/>
        <v>125474</v>
      </c>
      <c r="M23" s="290">
        <f t="shared" si="2"/>
        <v>93224</v>
      </c>
      <c r="N23" s="290">
        <f t="shared" si="2"/>
        <v>129416</v>
      </c>
      <c r="O23" s="290">
        <f t="shared" si="2"/>
        <v>95354</v>
      </c>
      <c r="P23" s="290">
        <f t="shared" si="2"/>
        <v>140529</v>
      </c>
      <c r="Q23" s="290">
        <f t="shared" si="2"/>
        <v>125445</v>
      </c>
      <c r="R23" s="290">
        <f t="shared" si="2"/>
        <v>129952</v>
      </c>
      <c r="S23" s="290">
        <f t="shared" si="2"/>
        <v>89780</v>
      </c>
      <c r="T23" s="290">
        <f t="shared" si="2"/>
        <v>143623</v>
      </c>
      <c r="U23" s="290">
        <f t="shared" si="2"/>
        <v>75605</v>
      </c>
      <c r="V23" s="290">
        <f>SUM(V11:V22)</f>
        <v>1294297</v>
      </c>
      <c r="W23" s="291">
        <f>SUM(W11:W22)</f>
        <v>802308</v>
      </c>
    </row>
    <row r="25" spans="1:23" x14ac:dyDescent="0.25">
      <c r="A25" s="283"/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</row>
    <row r="26" spans="1:23" ht="21.6" customHeight="1" x14ac:dyDescent="0.25">
      <c r="A26" s="262" t="s">
        <v>0</v>
      </c>
      <c r="B26" s="270" t="s">
        <v>60</v>
      </c>
      <c r="C26" s="271" t="s">
        <v>63</v>
      </c>
      <c r="D26" s="271" t="s">
        <v>64</v>
      </c>
      <c r="E26" s="271" t="s">
        <v>65</v>
      </c>
      <c r="F26" s="271" t="s">
        <v>66</v>
      </c>
      <c r="G26" s="271" t="s">
        <v>67</v>
      </c>
      <c r="H26" s="271" t="s">
        <v>68</v>
      </c>
      <c r="I26" s="271" t="s">
        <v>69</v>
      </c>
      <c r="J26" s="271" t="s">
        <v>70</v>
      </c>
      <c r="K26" s="271" t="s">
        <v>71</v>
      </c>
      <c r="L26" s="271" t="s">
        <v>72</v>
      </c>
      <c r="M26" s="271" t="s">
        <v>73</v>
      </c>
      <c r="N26" s="271" t="s">
        <v>74</v>
      </c>
      <c r="O26" s="272" t="s">
        <v>2</v>
      </c>
      <c r="P26" s="273"/>
    </row>
    <row r="27" spans="1:23" s="283" customFormat="1" ht="22.05" customHeight="1" x14ac:dyDescent="0.3">
      <c r="A27" s="666">
        <v>2010</v>
      </c>
      <c r="B27" s="263" t="s">
        <v>61</v>
      </c>
      <c r="C27" s="277">
        <v>4625</v>
      </c>
      <c r="D27" s="277">
        <v>6359</v>
      </c>
      <c r="E27" s="277">
        <v>8593</v>
      </c>
      <c r="F27" s="277">
        <v>9412</v>
      </c>
      <c r="G27" s="277">
        <v>9469</v>
      </c>
      <c r="H27" s="277">
        <v>10270</v>
      </c>
      <c r="I27" s="286">
        <v>17009</v>
      </c>
      <c r="J27" s="286">
        <v>26176</v>
      </c>
      <c r="K27" s="286">
        <v>15402</v>
      </c>
      <c r="L27" s="286">
        <v>16786</v>
      </c>
      <c r="M27" s="286">
        <v>6451</v>
      </c>
      <c r="N27" s="286">
        <v>3751</v>
      </c>
      <c r="O27" s="292">
        <f>SUM(C27:N27)</f>
        <v>134303</v>
      </c>
      <c r="P27" s="273"/>
    </row>
    <row r="28" spans="1:23" s="283" customFormat="1" ht="22.05" customHeight="1" x14ac:dyDescent="0.3">
      <c r="A28" s="666"/>
      <c r="B28" s="263" t="s">
        <v>62</v>
      </c>
      <c r="C28" s="277">
        <v>3357</v>
      </c>
      <c r="D28" s="277">
        <v>3208</v>
      </c>
      <c r="E28" s="277">
        <v>1919</v>
      </c>
      <c r="F28" s="277">
        <v>8642</v>
      </c>
      <c r="G28" s="277">
        <v>7427</v>
      </c>
      <c r="H28" s="277">
        <v>7417</v>
      </c>
      <c r="I28" s="277">
        <v>17613</v>
      </c>
      <c r="J28" s="277">
        <v>36884</v>
      </c>
      <c r="K28" s="286">
        <v>11664</v>
      </c>
      <c r="L28" s="286">
        <v>4115</v>
      </c>
      <c r="M28" s="286">
        <v>3347</v>
      </c>
      <c r="N28" s="286">
        <v>4166</v>
      </c>
      <c r="O28" s="292">
        <f t="shared" ref="O28:O40" si="3">SUM(C28:N28)</f>
        <v>109759</v>
      </c>
      <c r="P28" s="273"/>
    </row>
    <row r="29" spans="1:23" s="283" customFormat="1" ht="22.05" customHeight="1" x14ac:dyDescent="0.3">
      <c r="A29" s="666">
        <v>2011</v>
      </c>
      <c r="B29" s="263" t="s">
        <v>61</v>
      </c>
      <c r="C29" s="277">
        <v>4322</v>
      </c>
      <c r="D29" s="277">
        <v>6518</v>
      </c>
      <c r="E29" s="277">
        <v>7076</v>
      </c>
      <c r="F29" s="277">
        <v>9674</v>
      </c>
      <c r="G29" s="277">
        <v>8235</v>
      </c>
      <c r="H29" s="277">
        <v>8583</v>
      </c>
      <c r="I29" s="286">
        <v>17637</v>
      </c>
      <c r="J29" s="286">
        <v>25953</v>
      </c>
      <c r="K29" s="286">
        <v>14111</v>
      </c>
      <c r="L29" s="286">
        <v>15109</v>
      </c>
      <c r="M29" s="286">
        <v>5569</v>
      </c>
      <c r="N29" s="286">
        <v>5065</v>
      </c>
      <c r="O29" s="292">
        <f t="shared" si="3"/>
        <v>127852</v>
      </c>
      <c r="P29" s="273"/>
    </row>
    <row r="30" spans="1:23" s="283" customFormat="1" ht="22.05" customHeight="1" x14ac:dyDescent="0.3">
      <c r="A30" s="666"/>
      <c r="B30" s="263" t="s">
        <v>62</v>
      </c>
      <c r="C30" s="277">
        <v>3044</v>
      </c>
      <c r="D30" s="277">
        <v>2915</v>
      </c>
      <c r="E30" s="277">
        <v>4765</v>
      </c>
      <c r="F30" s="277">
        <v>7468</v>
      </c>
      <c r="G30" s="277">
        <v>5225</v>
      </c>
      <c r="H30" s="277">
        <v>7050</v>
      </c>
      <c r="I30" s="277">
        <v>15160</v>
      </c>
      <c r="J30" s="277">
        <v>24329</v>
      </c>
      <c r="K30" s="286">
        <v>8058</v>
      </c>
      <c r="L30" s="286">
        <v>4065</v>
      </c>
      <c r="M30" s="267">
        <v>0</v>
      </c>
      <c r="N30" s="286">
        <v>1644</v>
      </c>
      <c r="O30" s="292">
        <f t="shared" si="3"/>
        <v>83723</v>
      </c>
      <c r="P30" s="293"/>
    </row>
    <row r="31" spans="1:23" s="283" customFormat="1" ht="22.05" customHeight="1" x14ac:dyDescent="0.3">
      <c r="A31" s="667">
        <v>2012</v>
      </c>
      <c r="B31" s="264" t="s">
        <v>61</v>
      </c>
      <c r="C31" s="278">
        <v>5105</v>
      </c>
      <c r="D31" s="278">
        <v>7704</v>
      </c>
      <c r="E31" s="278">
        <v>8239</v>
      </c>
      <c r="F31" s="278">
        <v>9397</v>
      </c>
      <c r="G31" s="278">
        <v>7529</v>
      </c>
      <c r="H31" s="278">
        <v>8906</v>
      </c>
      <c r="I31" s="287">
        <v>17859</v>
      </c>
      <c r="J31" s="287">
        <v>24544</v>
      </c>
      <c r="K31" s="287">
        <v>14255</v>
      </c>
      <c r="L31" s="287">
        <v>14251</v>
      </c>
      <c r="M31" s="287">
        <v>3834</v>
      </c>
      <c r="N31" s="287">
        <v>3812</v>
      </c>
      <c r="O31" s="292">
        <f t="shared" si="3"/>
        <v>125435</v>
      </c>
      <c r="P31" s="293"/>
    </row>
    <row r="32" spans="1:23" s="283" customFormat="1" ht="22.05" customHeight="1" x14ac:dyDescent="0.3">
      <c r="A32" s="667"/>
      <c r="B32" s="264" t="s">
        <v>62</v>
      </c>
      <c r="C32" s="278">
        <v>3306</v>
      </c>
      <c r="D32" s="278">
        <v>3211</v>
      </c>
      <c r="E32" s="278">
        <v>3952</v>
      </c>
      <c r="F32" s="278">
        <v>6341</v>
      </c>
      <c r="G32" s="278">
        <v>4488</v>
      </c>
      <c r="H32" s="278">
        <v>1379</v>
      </c>
      <c r="I32" s="278">
        <v>13201</v>
      </c>
      <c r="J32" s="278">
        <v>24286</v>
      </c>
      <c r="K32" s="287">
        <v>7815</v>
      </c>
      <c r="L32" s="287">
        <v>3285</v>
      </c>
      <c r="M32" s="268">
        <v>1903</v>
      </c>
      <c r="N32" s="287">
        <v>2304</v>
      </c>
      <c r="O32" s="292">
        <f t="shared" si="3"/>
        <v>75471</v>
      </c>
      <c r="P32" s="293"/>
    </row>
    <row r="33" spans="1:18" s="283" customFormat="1" ht="22.05" customHeight="1" x14ac:dyDescent="0.3">
      <c r="A33" s="667">
        <v>2013</v>
      </c>
      <c r="B33" s="264" t="s">
        <v>61</v>
      </c>
      <c r="C33" s="278">
        <v>3146</v>
      </c>
      <c r="D33" s="278">
        <v>5230</v>
      </c>
      <c r="E33" s="278">
        <v>7000</v>
      </c>
      <c r="F33" s="278">
        <v>7369</v>
      </c>
      <c r="G33" s="278">
        <v>7964</v>
      </c>
      <c r="H33" s="278">
        <v>8622</v>
      </c>
      <c r="I33" s="287">
        <v>16881</v>
      </c>
      <c r="J33" s="287">
        <v>23953</v>
      </c>
      <c r="K33" s="287">
        <v>13535</v>
      </c>
      <c r="L33" s="287">
        <v>13425</v>
      </c>
      <c r="M33" s="287">
        <v>6003</v>
      </c>
      <c r="N33" s="287">
        <v>4137</v>
      </c>
      <c r="O33" s="292">
        <f t="shared" si="3"/>
        <v>117265</v>
      </c>
      <c r="P33" s="293"/>
    </row>
    <row r="34" spans="1:18" s="283" customFormat="1" ht="22.05" customHeight="1" x14ac:dyDescent="0.3">
      <c r="A34" s="667"/>
      <c r="B34" s="264" t="s">
        <v>62</v>
      </c>
      <c r="C34" s="278">
        <v>1316</v>
      </c>
      <c r="D34" s="278">
        <v>1874</v>
      </c>
      <c r="E34" s="278">
        <v>2925</v>
      </c>
      <c r="F34" s="278">
        <v>2869</v>
      </c>
      <c r="G34" s="278">
        <v>2802</v>
      </c>
      <c r="H34" s="278">
        <v>3586</v>
      </c>
      <c r="I34" s="278">
        <v>8536</v>
      </c>
      <c r="J34" s="278">
        <v>17087</v>
      </c>
      <c r="K34" s="287">
        <v>5220</v>
      </c>
      <c r="L34" s="287">
        <v>2429</v>
      </c>
      <c r="M34" s="268">
        <v>1458</v>
      </c>
      <c r="N34" s="287">
        <v>1298</v>
      </c>
      <c r="O34" s="292">
        <f t="shared" si="3"/>
        <v>51400</v>
      </c>
      <c r="P34" s="293"/>
    </row>
    <row r="35" spans="1:18" s="283" customFormat="1" ht="22.05" customHeight="1" x14ac:dyDescent="0.3">
      <c r="A35" s="667">
        <v>2014</v>
      </c>
      <c r="B35" s="264" t="s">
        <v>61</v>
      </c>
      <c r="C35" s="278">
        <v>3288</v>
      </c>
      <c r="D35" s="278">
        <v>6387</v>
      </c>
      <c r="E35" s="278">
        <v>4166</v>
      </c>
      <c r="F35" s="278">
        <v>9288</v>
      </c>
      <c r="G35" s="278">
        <v>7221</v>
      </c>
      <c r="H35" s="278">
        <v>9374</v>
      </c>
      <c r="I35" s="287">
        <v>17791</v>
      </c>
      <c r="J35" s="287">
        <v>24724</v>
      </c>
      <c r="K35" s="287">
        <v>17924</v>
      </c>
      <c r="L35" s="287">
        <v>11807</v>
      </c>
      <c r="M35" s="287">
        <v>4606</v>
      </c>
      <c r="N35" s="287">
        <v>3872</v>
      </c>
      <c r="O35" s="292">
        <f t="shared" si="3"/>
        <v>120448</v>
      </c>
      <c r="P35" s="293"/>
    </row>
    <row r="36" spans="1:18" s="283" customFormat="1" ht="22.05" customHeight="1" x14ac:dyDescent="0.3">
      <c r="A36" s="667"/>
      <c r="B36" s="264" t="s">
        <v>62</v>
      </c>
      <c r="C36" s="278">
        <v>917</v>
      </c>
      <c r="D36" s="278">
        <v>794</v>
      </c>
      <c r="E36" s="278">
        <v>836</v>
      </c>
      <c r="F36" s="278" t="s">
        <v>183</v>
      </c>
      <c r="G36" s="278" t="s">
        <v>183</v>
      </c>
      <c r="H36" s="278" t="s">
        <v>183</v>
      </c>
      <c r="I36" s="278" t="s">
        <v>183</v>
      </c>
      <c r="J36" s="278" t="s">
        <v>183</v>
      </c>
      <c r="K36" s="278" t="s">
        <v>183</v>
      </c>
      <c r="L36" s="278" t="s">
        <v>183</v>
      </c>
      <c r="M36" s="278" t="s">
        <v>183</v>
      </c>
      <c r="N36" s="278" t="s">
        <v>183</v>
      </c>
      <c r="O36" s="292">
        <f t="shared" si="3"/>
        <v>2547</v>
      </c>
      <c r="P36" s="293"/>
    </row>
    <row r="37" spans="1:18" s="283" customFormat="1" ht="22.05" customHeight="1" x14ac:dyDescent="0.3">
      <c r="A37" s="665">
        <v>2015</v>
      </c>
      <c r="B37" s="265" t="s">
        <v>61</v>
      </c>
      <c r="C37" s="279">
        <v>3381</v>
      </c>
      <c r="D37" s="279">
        <v>4059</v>
      </c>
      <c r="E37" s="279">
        <v>6132</v>
      </c>
      <c r="F37" s="279">
        <v>8334</v>
      </c>
      <c r="G37" s="279">
        <v>8252</v>
      </c>
      <c r="H37" s="279">
        <v>9458</v>
      </c>
      <c r="I37" s="288">
        <v>17255</v>
      </c>
      <c r="J37" s="288">
        <v>29080</v>
      </c>
      <c r="K37" s="288">
        <v>16732</v>
      </c>
      <c r="L37" s="288">
        <v>13704</v>
      </c>
      <c r="M37" s="288">
        <v>4704</v>
      </c>
      <c r="N37" s="288">
        <v>4383</v>
      </c>
      <c r="O37" s="292">
        <f t="shared" si="3"/>
        <v>125474</v>
      </c>
      <c r="P37" s="293"/>
    </row>
    <row r="38" spans="1:18" s="283" customFormat="1" ht="22.05" customHeight="1" x14ac:dyDescent="0.3">
      <c r="A38" s="665"/>
      <c r="B38" s="265" t="s">
        <v>62</v>
      </c>
      <c r="C38" s="278" t="s">
        <v>183</v>
      </c>
      <c r="D38" s="278" t="s">
        <v>183</v>
      </c>
      <c r="E38" s="278" t="s">
        <v>183</v>
      </c>
      <c r="F38" s="278" t="s">
        <v>183</v>
      </c>
      <c r="G38" s="278" t="s">
        <v>183</v>
      </c>
      <c r="H38" s="278" t="s">
        <v>183</v>
      </c>
      <c r="I38" s="279">
        <v>22532</v>
      </c>
      <c r="J38" s="279">
        <v>44242</v>
      </c>
      <c r="K38" s="288">
        <v>13477</v>
      </c>
      <c r="L38" s="288">
        <v>5707</v>
      </c>
      <c r="M38" s="288">
        <v>3762</v>
      </c>
      <c r="N38" s="288">
        <v>3504</v>
      </c>
      <c r="O38" s="292">
        <f t="shared" si="3"/>
        <v>93224</v>
      </c>
      <c r="P38" s="293"/>
    </row>
    <row r="39" spans="1:18" s="283" customFormat="1" ht="22.05" customHeight="1" x14ac:dyDescent="0.3">
      <c r="A39" s="665">
        <v>2016</v>
      </c>
      <c r="B39" s="265" t="s">
        <v>61</v>
      </c>
      <c r="C39" s="279">
        <v>4126</v>
      </c>
      <c r="D39" s="279">
        <v>5102</v>
      </c>
      <c r="E39" s="279">
        <v>8845</v>
      </c>
      <c r="F39" s="279">
        <v>7495</v>
      </c>
      <c r="G39" s="279">
        <v>8393</v>
      </c>
      <c r="H39" s="279">
        <v>10873</v>
      </c>
      <c r="I39" s="288">
        <v>18363</v>
      </c>
      <c r="J39" s="288">
        <v>25255</v>
      </c>
      <c r="K39" s="288">
        <v>16160</v>
      </c>
      <c r="L39" s="288">
        <v>14016</v>
      </c>
      <c r="M39" s="288">
        <v>6083</v>
      </c>
      <c r="N39" s="288">
        <v>4705</v>
      </c>
      <c r="O39" s="292">
        <f t="shared" si="3"/>
        <v>129416</v>
      </c>
      <c r="P39" s="293"/>
    </row>
    <row r="40" spans="1:18" s="283" customFormat="1" ht="22.05" customHeight="1" x14ac:dyDescent="0.3">
      <c r="A40" s="665"/>
      <c r="B40" s="265" t="s">
        <v>62</v>
      </c>
      <c r="C40" s="279">
        <v>480</v>
      </c>
      <c r="D40" s="279">
        <v>3055</v>
      </c>
      <c r="E40" s="279">
        <v>5741</v>
      </c>
      <c r="F40" s="279">
        <v>4123</v>
      </c>
      <c r="G40" s="279">
        <v>4035</v>
      </c>
      <c r="H40" s="279">
        <v>7601</v>
      </c>
      <c r="I40" s="279">
        <v>17394</v>
      </c>
      <c r="J40" s="279">
        <v>24295</v>
      </c>
      <c r="K40" s="288">
        <v>12791</v>
      </c>
      <c r="L40" s="288">
        <v>8185</v>
      </c>
      <c r="M40" s="288">
        <v>3280</v>
      </c>
      <c r="N40" s="288">
        <v>4374</v>
      </c>
      <c r="O40" s="292">
        <f t="shared" si="3"/>
        <v>95354</v>
      </c>
      <c r="P40" s="293"/>
    </row>
    <row r="41" spans="1:18" s="283" customFormat="1" ht="22.05" customHeight="1" x14ac:dyDescent="0.3">
      <c r="A41" s="665">
        <v>2017</v>
      </c>
      <c r="B41" s="265" t="s">
        <v>61</v>
      </c>
      <c r="C41" s="281">
        <v>3903</v>
      </c>
      <c r="D41" s="281">
        <v>5328</v>
      </c>
      <c r="E41" s="281">
        <v>7152</v>
      </c>
      <c r="F41" s="281">
        <v>10483</v>
      </c>
      <c r="G41" s="281">
        <v>10066</v>
      </c>
      <c r="H41" s="281">
        <v>10716</v>
      </c>
      <c r="I41" s="289">
        <v>20306</v>
      </c>
      <c r="J41" s="289">
        <v>26756</v>
      </c>
      <c r="K41" s="289">
        <v>17422</v>
      </c>
      <c r="L41" s="289">
        <v>17589</v>
      </c>
      <c r="M41" s="289">
        <v>5942</v>
      </c>
      <c r="N41" s="289">
        <v>4866</v>
      </c>
      <c r="O41" s="292">
        <f t="shared" ref="O41:O46" si="4">SUM(C41:N41)</f>
        <v>140529</v>
      </c>
      <c r="P41" s="293"/>
      <c r="Q41" s="293"/>
      <c r="R41" s="293"/>
    </row>
    <row r="42" spans="1:18" s="283" customFormat="1" ht="22.05" customHeight="1" x14ac:dyDescent="0.3">
      <c r="A42" s="665"/>
      <c r="B42" s="265" t="s">
        <v>62</v>
      </c>
      <c r="C42" s="281">
        <v>3227</v>
      </c>
      <c r="D42" s="281">
        <v>3260</v>
      </c>
      <c r="E42" s="281">
        <v>127</v>
      </c>
      <c r="F42" s="281">
        <v>11023</v>
      </c>
      <c r="G42" s="281">
        <v>7168</v>
      </c>
      <c r="H42" s="281">
        <v>9329</v>
      </c>
      <c r="I42" s="281">
        <v>22556</v>
      </c>
      <c r="J42" s="281">
        <v>36831</v>
      </c>
      <c r="K42" s="289">
        <v>13903</v>
      </c>
      <c r="L42" s="289">
        <v>11562</v>
      </c>
      <c r="M42" s="289">
        <v>3991</v>
      </c>
      <c r="N42" s="289">
        <v>2468</v>
      </c>
      <c r="O42" s="292">
        <f t="shared" si="4"/>
        <v>125445</v>
      </c>
      <c r="P42" s="293"/>
      <c r="Q42" s="293"/>
      <c r="R42" s="293"/>
    </row>
    <row r="43" spans="1:18" s="283" customFormat="1" ht="22.05" customHeight="1" x14ac:dyDescent="0.3">
      <c r="A43" s="665">
        <v>2018</v>
      </c>
      <c r="B43" s="265" t="s">
        <v>61</v>
      </c>
      <c r="C43" s="281">
        <v>0</v>
      </c>
      <c r="D43" s="281">
        <v>5337</v>
      </c>
      <c r="E43" s="281">
        <v>0</v>
      </c>
      <c r="F43" s="281">
        <v>8669</v>
      </c>
      <c r="G43" s="281">
        <v>10557</v>
      </c>
      <c r="H43" s="281">
        <v>11411</v>
      </c>
      <c r="I43" s="289">
        <v>20292</v>
      </c>
      <c r="J43" s="289">
        <v>26524</v>
      </c>
      <c r="K43" s="289">
        <v>16809</v>
      </c>
      <c r="L43" s="289">
        <v>17534</v>
      </c>
      <c r="M43" s="289">
        <v>7302</v>
      </c>
      <c r="N43" s="289">
        <v>5517</v>
      </c>
      <c r="O43" s="292">
        <f t="shared" si="4"/>
        <v>129952</v>
      </c>
      <c r="P43" s="293"/>
      <c r="Q43" s="293"/>
      <c r="R43" s="293"/>
    </row>
    <row r="44" spans="1:18" s="283" customFormat="1" ht="22.05" customHeight="1" x14ac:dyDescent="0.3">
      <c r="A44" s="665"/>
      <c r="B44" s="265" t="s">
        <v>62</v>
      </c>
      <c r="C44" s="281">
        <v>1993</v>
      </c>
      <c r="D44" s="281">
        <v>2955</v>
      </c>
      <c r="E44" s="281">
        <v>4505</v>
      </c>
      <c r="F44" s="281">
        <v>5806</v>
      </c>
      <c r="G44" s="281">
        <v>6988</v>
      </c>
      <c r="H44" s="281">
        <v>6662</v>
      </c>
      <c r="I44" s="281">
        <v>15063</v>
      </c>
      <c r="J44" s="281">
        <v>25029</v>
      </c>
      <c r="K44" s="289">
        <v>10971</v>
      </c>
      <c r="L44" s="289">
        <v>6682</v>
      </c>
      <c r="M44" s="289">
        <v>1157</v>
      </c>
      <c r="N44" s="289">
        <v>1969</v>
      </c>
      <c r="O44" s="292">
        <f t="shared" si="4"/>
        <v>89780</v>
      </c>
      <c r="P44" s="293"/>
      <c r="Q44" s="293"/>
      <c r="R44" s="293"/>
    </row>
    <row r="45" spans="1:18" s="283" customFormat="1" ht="22.05" customHeight="1" x14ac:dyDescent="0.3">
      <c r="A45" s="670">
        <v>2019</v>
      </c>
      <c r="B45" s="274" t="s">
        <v>61</v>
      </c>
      <c r="C45" s="295">
        <v>4731</v>
      </c>
      <c r="D45" s="295">
        <v>5958</v>
      </c>
      <c r="E45" s="295">
        <v>8455</v>
      </c>
      <c r="F45" s="295">
        <v>9924</v>
      </c>
      <c r="G45" s="295">
        <v>9817</v>
      </c>
      <c r="H45" s="295">
        <v>10840</v>
      </c>
      <c r="I45" s="296">
        <v>20268</v>
      </c>
      <c r="J45" s="296">
        <v>27569</v>
      </c>
      <c r="K45" s="296">
        <v>16283</v>
      </c>
      <c r="L45" s="296">
        <v>17703</v>
      </c>
      <c r="M45" s="296">
        <v>6266</v>
      </c>
      <c r="N45" s="296">
        <v>5809</v>
      </c>
      <c r="O45" s="294">
        <f t="shared" si="4"/>
        <v>143623</v>
      </c>
      <c r="P45" s="293"/>
      <c r="Q45" s="293"/>
      <c r="R45" s="293"/>
    </row>
    <row r="46" spans="1:18" s="283" customFormat="1" ht="22.05" customHeight="1" x14ac:dyDescent="0.3">
      <c r="A46" s="671"/>
      <c r="B46" s="275" t="s">
        <v>62</v>
      </c>
      <c r="C46" s="297">
        <v>1696</v>
      </c>
      <c r="D46" s="297">
        <v>2234</v>
      </c>
      <c r="E46" s="297">
        <v>5272</v>
      </c>
      <c r="F46" s="297">
        <v>3980</v>
      </c>
      <c r="G46" s="297">
        <v>7478</v>
      </c>
      <c r="H46" s="297">
        <v>8872</v>
      </c>
      <c r="I46" s="297">
        <v>4764</v>
      </c>
      <c r="J46" s="297">
        <v>22637</v>
      </c>
      <c r="K46" s="298">
        <v>10544</v>
      </c>
      <c r="L46" s="298">
        <v>4600</v>
      </c>
      <c r="M46" s="298">
        <v>1566</v>
      </c>
      <c r="N46" s="298">
        <v>1962</v>
      </c>
      <c r="O46" s="299">
        <f t="shared" si="4"/>
        <v>75605</v>
      </c>
      <c r="P46" s="293"/>
      <c r="Q46" s="293"/>
      <c r="R46" s="293"/>
    </row>
    <row r="47" spans="1:18" x14ac:dyDescent="0.25">
      <c r="A47" s="21" t="s">
        <v>184</v>
      </c>
      <c r="O47" s="141"/>
      <c r="P47" s="125"/>
      <c r="Q47" s="125"/>
      <c r="R47" s="125"/>
    </row>
    <row r="48" spans="1:18" x14ac:dyDescent="0.25">
      <c r="A48" s="21"/>
      <c r="O48" s="141"/>
      <c r="P48" s="125"/>
      <c r="Q48" s="125"/>
      <c r="R48" s="125"/>
    </row>
  </sheetData>
  <mergeCells count="21">
    <mergeCell ref="V9:W9"/>
    <mergeCell ref="A45:A46"/>
    <mergeCell ref="A43:A44"/>
    <mergeCell ref="T9:U9"/>
    <mergeCell ref="B9:C9"/>
    <mergeCell ref="D9:E9"/>
    <mergeCell ref="F9:G9"/>
    <mergeCell ref="H9:I9"/>
    <mergeCell ref="J9:K9"/>
    <mergeCell ref="L9:M9"/>
    <mergeCell ref="N9:O9"/>
    <mergeCell ref="R9:S9"/>
    <mergeCell ref="A41:A42"/>
    <mergeCell ref="P9:Q9"/>
    <mergeCell ref="A39:A40"/>
    <mergeCell ref="A35:A36"/>
    <mergeCell ref="A37:A38"/>
    <mergeCell ref="A27:A28"/>
    <mergeCell ref="A29:A30"/>
    <mergeCell ref="A31:A32"/>
    <mergeCell ref="A33:A3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7:K100"/>
  <sheetViews>
    <sheetView zoomScaleNormal="100" workbookViewId="0">
      <selection activeCell="O15" sqref="O15"/>
    </sheetView>
  </sheetViews>
  <sheetFormatPr defaultRowHeight="12.6" x14ac:dyDescent="0.2"/>
  <cols>
    <col min="1" max="8" width="12.77734375" style="301" customWidth="1"/>
    <col min="9" max="9" width="8.88671875" style="300"/>
    <col min="10" max="10" width="9.109375" style="300" customWidth="1"/>
    <col min="11" max="182" width="8.88671875" style="301"/>
    <col min="183" max="183" width="5.109375" style="301" customWidth="1"/>
    <col min="184" max="186" width="8.88671875" style="301"/>
    <col min="187" max="187" width="10.109375" style="301" customWidth="1"/>
    <col min="188" max="188" width="10.44140625" style="301" customWidth="1"/>
    <col min="189" max="189" width="9.44140625" style="301" customWidth="1"/>
    <col min="190" max="438" width="8.88671875" style="301"/>
    <col min="439" max="439" width="5.109375" style="301" customWidth="1"/>
    <col min="440" max="442" width="8.88671875" style="301"/>
    <col min="443" max="443" width="10.109375" style="301" customWidth="1"/>
    <col min="444" max="444" width="10.44140625" style="301" customWidth="1"/>
    <col min="445" max="445" width="9.44140625" style="301" customWidth="1"/>
    <col min="446" max="694" width="8.88671875" style="301"/>
    <col min="695" max="695" width="5.109375" style="301" customWidth="1"/>
    <col min="696" max="698" width="8.88671875" style="301"/>
    <col min="699" max="699" width="10.109375" style="301" customWidth="1"/>
    <col min="700" max="700" width="10.44140625" style="301" customWidth="1"/>
    <col min="701" max="701" width="9.44140625" style="301" customWidth="1"/>
    <col min="702" max="950" width="8.88671875" style="301"/>
    <col min="951" max="951" width="5.109375" style="301" customWidth="1"/>
    <col min="952" max="954" width="8.88671875" style="301"/>
    <col min="955" max="955" width="10.109375" style="301" customWidth="1"/>
    <col min="956" max="956" width="10.44140625" style="301" customWidth="1"/>
    <col min="957" max="957" width="9.44140625" style="301" customWidth="1"/>
    <col min="958" max="1206" width="8.88671875" style="301"/>
    <col min="1207" max="1207" width="5.109375" style="301" customWidth="1"/>
    <col min="1208" max="1210" width="8.88671875" style="301"/>
    <col min="1211" max="1211" width="10.109375" style="301" customWidth="1"/>
    <col min="1212" max="1212" width="10.44140625" style="301" customWidth="1"/>
    <col min="1213" max="1213" width="9.44140625" style="301" customWidth="1"/>
    <col min="1214" max="1462" width="8.88671875" style="301"/>
    <col min="1463" max="1463" width="5.109375" style="301" customWidth="1"/>
    <col min="1464" max="1466" width="8.88671875" style="301"/>
    <col min="1467" max="1467" width="10.109375" style="301" customWidth="1"/>
    <col min="1468" max="1468" width="10.44140625" style="301" customWidth="1"/>
    <col min="1469" max="1469" width="9.44140625" style="301" customWidth="1"/>
    <col min="1470" max="1718" width="8.88671875" style="301"/>
    <col min="1719" max="1719" width="5.109375" style="301" customWidth="1"/>
    <col min="1720" max="1722" width="8.88671875" style="301"/>
    <col min="1723" max="1723" width="10.109375" style="301" customWidth="1"/>
    <col min="1724" max="1724" width="10.44140625" style="301" customWidth="1"/>
    <col min="1725" max="1725" width="9.44140625" style="301" customWidth="1"/>
    <col min="1726" max="1974" width="8.88671875" style="301"/>
    <col min="1975" max="1975" width="5.109375" style="301" customWidth="1"/>
    <col min="1976" max="1978" width="8.88671875" style="301"/>
    <col min="1979" max="1979" width="10.109375" style="301" customWidth="1"/>
    <col min="1980" max="1980" width="10.44140625" style="301" customWidth="1"/>
    <col min="1981" max="1981" width="9.44140625" style="301" customWidth="1"/>
    <col min="1982" max="2230" width="8.88671875" style="301"/>
    <col min="2231" max="2231" width="5.109375" style="301" customWidth="1"/>
    <col min="2232" max="2234" width="8.88671875" style="301"/>
    <col min="2235" max="2235" width="10.109375" style="301" customWidth="1"/>
    <col min="2236" max="2236" width="10.44140625" style="301" customWidth="1"/>
    <col min="2237" max="2237" width="9.44140625" style="301" customWidth="1"/>
    <col min="2238" max="2486" width="8.88671875" style="301"/>
    <col min="2487" max="2487" width="5.109375" style="301" customWidth="1"/>
    <col min="2488" max="2490" width="8.88671875" style="301"/>
    <col min="2491" max="2491" width="10.109375" style="301" customWidth="1"/>
    <col min="2492" max="2492" width="10.44140625" style="301" customWidth="1"/>
    <col min="2493" max="2493" width="9.44140625" style="301" customWidth="1"/>
    <col min="2494" max="2742" width="8.88671875" style="301"/>
    <col min="2743" max="2743" width="5.109375" style="301" customWidth="1"/>
    <col min="2744" max="2746" width="8.88671875" style="301"/>
    <col min="2747" max="2747" width="10.109375" style="301" customWidth="1"/>
    <col min="2748" max="2748" width="10.44140625" style="301" customWidth="1"/>
    <col min="2749" max="2749" width="9.44140625" style="301" customWidth="1"/>
    <col min="2750" max="2998" width="8.88671875" style="301"/>
    <col min="2999" max="2999" width="5.109375" style="301" customWidth="1"/>
    <col min="3000" max="3002" width="8.88671875" style="301"/>
    <col min="3003" max="3003" width="10.109375" style="301" customWidth="1"/>
    <col min="3004" max="3004" width="10.44140625" style="301" customWidth="1"/>
    <col min="3005" max="3005" width="9.44140625" style="301" customWidth="1"/>
    <col min="3006" max="3254" width="8.88671875" style="301"/>
    <col min="3255" max="3255" width="5.109375" style="301" customWidth="1"/>
    <col min="3256" max="3258" width="8.88671875" style="301"/>
    <col min="3259" max="3259" width="10.109375" style="301" customWidth="1"/>
    <col min="3260" max="3260" width="10.44140625" style="301" customWidth="1"/>
    <col min="3261" max="3261" width="9.44140625" style="301" customWidth="1"/>
    <col min="3262" max="3510" width="8.88671875" style="301"/>
    <col min="3511" max="3511" width="5.109375" style="301" customWidth="1"/>
    <col min="3512" max="3514" width="8.88671875" style="301"/>
    <col min="3515" max="3515" width="10.109375" style="301" customWidth="1"/>
    <col min="3516" max="3516" width="10.44140625" style="301" customWidth="1"/>
    <col min="3517" max="3517" width="9.44140625" style="301" customWidth="1"/>
    <col min="3518" max="3766" width="8.88671875" style="301"/>
    <col min="3767" max="3767" width="5.109375" style="301" customWidth="1"/>
    <col min="3768" max="3770" width="8.88671875" style="301"/>
    <col min="3771" max="3771" width="10.109375" style="301" customWidth="1"/>
    <col min="3772" max="3772" width="10.44140625" style="301" customWidth="1"/>
    <col min="3773" max="3773" width="9.44140625" style="301" customWidth="1"/>
    <col min="3774" max="4022" width="8.88671875" style="301"/>
    <col min="4023" max="4023" width="5.109375" style="301" customWidth="1"/>
    <col min="4024" max="4026" width="8.88671875" style="301"/>
    <col min="4027" max="4027" width="10.109375" style="301" customWidth="1"/>
    <col min="4028" max="4028" width="10.44140625" style="301" customWidth="1"/>
    <col min="4029" max="4029" width="9.44140625" style="301" customWidth="1"/>
    <col min="4030" max="4278" width="8.88671875" style="301"/>
    <col min="4279" max="4279" width="5.109375" style="301" customWidth="1"/>
    <col min="4280" max="4282" width="8.88671875" style="301"/>
    <col min="4283" max="4283" width="10.109375" style="301" customWidth="1"/>
    <col min="4284" max="4284" width="10.44140625" style="301" customWidth="1"/>
    <col min="4285" max="4285" width="9.44140625" style="301" customWidth="1"/>
    <col min="4286" max="4534" width="8.88671875" style="301"/>
    <col min="4535" max="4535" width="5.109375" style="301" customWidth="1"/>
    <col min="4536" max="4538" width="8.88671875" style="301"/>
    <col min="4539" max="4539" width="10.109375" style="301" customWidth="1"/>
    <col min="4540" max="4540" width="10.44140625" style="301" customWidth="1"/>
    <col min="4541" max="4541" width="9.44140625" style="301" customWidth="1"/>
    <col min="4542" max="4790" width="8.88671875" style="301"/>
    <col min="4791" max="4791" width="5.109375" style="301" customWidth="1"/>
    <col min="4792" max="4794" width="8.88671875" style="301"/>
    <col min="4795" max="4795" width="10.109375" style="301" customWidth="1"/>
    <col min="4796" max="4796" width="10.44140625" style="301" customWidth="1"/>
    <col min="4797" max="4797" width="9.44140625" style="301" customWidth="1"/>
    <col min="4798" max="5046" width="8.88671875" style="301"/>
    <col min="5047" max="5047" width="5.109375" style="301" customWidth="1"/>
    <col min="5048" max="5050" width="8.88671875" style="301"/>
    <col min="5051" max="5051" width="10.109375" style="301" customWidth="1"/>
    <col min="5052" max="5052" width="10.44140625" style="301" customWidth="1"/>
    <col min="5053" max="5053" width="9.44140625" style="301" customWidth="1"/>
    <col min="5054" max="5302" width="8.88671875" style="301"/>
    <col min="5303" max="5303" width="5.109375" style="301" customWidth="1"/>
    <col min="5304" max="5306" width="8.88671875" style="301"/>
    <col min="5307" max="5307" width="10.109375" style="301" customWidth="1"/>
    <col min="5308" max="5308" width="10.44140625" style="301" customWidth="1"/>
    <col min="5309" max="5309" width="9.44140625" style="301" customWidth="1"/>
    <col min="5310" max="5558" width="8.88671875" style="301"/>
    <col min="5559" max="5559" width="5.109375" style="301" customWidth="1"/>
    <col min="5560" max="5562" width="8.88671875" style="301"/>
    <col min="5563" max="5563" width="10.109375" style="301" customWidth="1"/>
    <col min="5564" max="5564" width="10.44140625" style="301" customWidth="1"/>
    <col min="5565" max="5565" width="9.44140625" style="301" customWidth="1"/>
    <col min="5566" max="5814" width="8.88671875" style="301"/>
    <col min="5815" max="5815" width="5.109375" style="301" customWidth="1"/>
    <col min="5816" max="5818" width="8.88671875" style="301"/>
    <col min="5819" max="5819" width="10.109375" style="301" customWidth="1"/>
    <col min="5820" max="5820" width="10.44140625" style="301" customWidth="1"/>
    <col min="5821" max="5821" width="9.44140625" style="301" customWidth="1"/>
    <col min="5822" max="6070" width="8.88671875" style="301"/>
    <col min="6071" max="6071" width="5.109375" style="301" customWidth="1"/>
    <col min="6072" max="6074" width="8.88671875" style="301"/>
    <col min="6075" max="6075" width="10.109375" style="301" customWidth="1"/>
    <col min="6076" max="6076" width="10.44140625" style="301" customWidth="1"/>
    <col min="6077" max="6077" width="9.44140625" style="301" customWidth="1"/>
    <col min="6078" max="6326" width="8.88671875" style="301"/>
    <col min="6327" max="6327" width="5.109375" style="301" customWidth="1"/>
    <col min="6328" max="6330" width="8.88671875" style="301"/>
    <col min="6331" max="6331" width="10.109375" style="301" customWidth="1"/>
    <col min="6332" max="6332" width="10.44140625" style="301" customWidth="1"/>
    <col min="6333" max="6333" width="9.44140625" style="301" customWidth="1"/>
    <col min="6334" max="6582" width="8.88671875" style="301"/>
    <col min="6583" max="6583" width="5.109375" style="301" customWidth="1"/>
    <col min="6584" max="6586" width="8.88671875" style="301"/>
    <col min="6587" max="6587" width="10.109375" style="301" customWidth="1"/>
    <col min="6588" max="6588" width="10.44140625" style="301" customWidth="1"/>
    <col min="6589" max="6589" width="9.44140625" style="301" customWidth="1"/>
    <col min="6590" max="6838" width="8.88671875" style="301"/>
    <col min="6839" max="6839" width="5.109375" style="301" customWidth="1"/>
    <col min="6840" max="6842" width="8.88671875" style="301"/>
    <col min="6843" max="6843" width="10.109375" style="301" customWidth="1"/>
    <col min="6844" max="6844" width="10.44140625" style="301" customWidth="1"/>
    <col min="6845" max="6845" width="9.44140625" style="301" customWidth="1"/>
    <col min="6846" max="7094" width="8.88671875" style="301"/>
    <col min="7095" max="7095" width="5.109375" style="301" customWidth="1"/>
    <col min="7096" max="7098" width="8.88671875" style="301"/>
    <col min="7099" max="7099" width="10.109375" style="301" customWidth="1"/>
    <col min="7100" max="7100" width="10.44140625" style="301" customWidth="1"/>
    <col min="7101" max="7101" width="9.44140625" style="301" customWidth="1"/>
    <col min="7102" max="7350" width="8.88671875" style="301"/>
    <col min="7351" max="7351" width="5.109375" style="301" customWidth="1"/>
    <col min="7352" max="7354" width="8.88671875" style="301"/>
    <col min="7355" max="7355" width="10.109375" style="301" customWidth="1"/>
    <col min="7356" max="7356" width="10.44140625" style="301" customWidth="1"/>
    <col min="7357" max="7357" width="9.44140625" style="301" customWidth="1"/>
    <col min="7358" max="7606" width="8.88671875" style="301"/>
    <col min="7607" max="7607" width="5.109375" style="301" customWidth="1"/>
    <col min="7608" max="7610" width="8.88671875" style="301"/>
    <col min="7611" max="7611" width="10.109375" style="301" customWidth="1"/>
    <col min="7612" max="7612" width="10.44140625" style="301" customWidth="1"/>
    <col min="7613" max="7613" width="9.44140625" style="301" customWidth="1"/>
    <col min="7614" max="7862" width="8.88671875" style="301"/>
    <col min="7863" max="7863" width="5.109375" style="301" customWidth="1"/>
    <col min="7864" max="7866" width="8.88671875" style="301"/>
    <col min="7867" max="7867" width="10.109375" style="301" customWidth="1"/>
    <col min="7868" max="7868" width="10.44140625" style="301" customWidth="1"/>
    <col min="7869" max="7869" width="9.44140625" style="301" customWidth="1"/>
    <col min="7870" max="8118" width="8.88671875" style="301"/>
    <col min="8119" max="8119" width="5.109375" style="301" customWidth="1"/>
    <col min="8120" max="8122" width="8.88671875" style="301"/>
    <col min="8123" max="8123" width="10.109375" style="301" customWidth="1"/>
    <col min="8124" max="8124" width="10.44140625" style="301" customWidth="1"/>
    <col min="8125" max="8125" width="9.44140625" style="301" customWidth="1"/>
    <col min="8126" max="8374" width="8.88671875" style="301"/>
    <col min="8375" max="8375" width="5.109375" style="301" customWidth="1"/>
    <col min="8376" max="8378" width="8.88671875" style="301"/>
    <col min="8379" max="8379" width="10.109375" style="301" customWidth="1"/>
    <col min="8380" max="8380" width="10.44140625" style="301" customWidth="1"/>
    <col min="8381" max="8381" width="9.44140625" style="301" customWidth="1"/>
    <col min="8382" max="8630" width="8.88671875" style="301"/>
    <col min="8631" max="8631" width="5.109375" style="301" customWidth="1"/>
    <col min="8632" max="8634" width="8.88671875" style="301"/>
    <col min="8635" max="8635" width="10.109375" style="301" customWidth="1"/>
    <col min="8636" max="8636" width="10.44140625" style="301" customWidth="1"/>
    <col min="8637" max="8637" width="9.44140625" style="301" customWidth="1"/>
    <col min="8638" max="8886" width="8.88671875" style="301"/>
    <col min="8887" max="8887" width="5.109375" style="301" customWidth="1"/>
    <col min="8888" max="8890" width="8.88671875" style="301"/>
    <col min="8891" max="8891" width="10.109375" style="301" customWidth="1"/>
    <col min="8892" max="8892" width="10.44140625" style="301" customWidth="1"/>
    <col min="8893" max="8893" width="9.44140625" style="301" customWidth="1"/>
    <col min="8894" max="9142" width="8.88671875" style="301"/>
    <col min="9143" max="9143" width="5.109375" style="301" customWidth="1"/>
    <col min="9144" max="9146" width="8.88671875" style="301"/>
    <col min="9147" max="9147" width="10.109375" style="301" customWidth="1"/>
    <col min="9148" max="9148" width="10.44140625" style="301" customWidth="1"/>
    <col min="9149" max="9149" width="9.44140625" style="301" customWidth="1"/>
    <col min="9150" max="9398" width="8.88671875" style="301"/>
    <col min="9399" max="9399" width="5.109375" style="301" customWidth="1"/>
    <col min="9400" max="9402" width="8.88671875" style="301"/>
    <col min="9403" max="9403" width="10.109375" style="301" customWidth="1"/>
    <col min="9404" max="9404" width="10.44140625" style="301" customWidth="1"/>
    <col min="9405" max="9405" width="9.44140625" style="301" customWidth="1"/>
    <col min="9406" max="9654" width="8.88671875" style="301"/>
    <col min="9655" max="9655" width="5.109375" style="301" customWidth="1"/>
    <col min="9656" max="9658" width="8.88671875" style="301"/>
    <col min="9659" max="9659" width="10.109375" style="301" customWidth="1"/>
    <col min="9660" max="9660" width="10.44140625" style="301" customWidth="1"/>
    <col min="9661" max="9661" width="9.44140625" style="301" customWidth="1"/>
    <col min="9662" max="9910" width="8.88671875" style="301"/>
    <col min="9911" max="9911" width="5.109375" style="301" customWidth="1"/>
    <col min="9912" max="9914" width="8.88671875" style="301"/>
    <col min="9915" max="9915" width="10.109375" style="301" customWidth="1"/>
    <col min="9916" max="9916" width="10.44140625" style="301" customWidth="1"/>
    <col min="9917" max="9917" width="9.44140625" style="301" customWidth="1"/>
    <col min="9918" max="10166" width="8.88671875" style="301"/>
    <col min="10167" max="10167" width="5.109375" style="301" customWidth="1"/>
    <col min="10168" max="10170" width="8.88671875" style="301"/>
    <col min="10171" max="10171" width="10.109375" style="301" customWidth="1"/>
    <col min="10172" max="10172" width="10.44140625" style="301" customWidth="1"/>
    <col min="10173" max="10173" width="9.44140625" style="301" customWidth="1"/>
    <col min="10174" max="10422" width="8.88671875" style="301"/>
    <col min="10423" max="10423" width="5.109375" style="301" customWidth="1"/>
    <col min="10424" max="10426" width="8.88671875" style="301"/>
    <col min="10427" max="10427" width="10.109375" style="301" customWidth="1"/>
    <col min="10428" max="10428" width="10.44140625" style="301" customWidth="1"/>
    <col min="10429" max="10429" width="9.44140625" style="301" customWidth="1"/>
    <col min="10430" max="10678" width="8.88671875" style="301"/>
    <col min="10679" max="10679" width="5.109375" style="301" customWidth="1"/>
    <col min="10680" max="10682" width="8.88671875" style="301"/>
    <col min="10683" max="10683" width="10.109375" style="301" customWidth="1"/>
    <col min="10684" max="10684" width="10.44140625" style="301" customWidth="1"/>
    <col min="10685" max="10685" width="9.44140625" style="301" customWidth="1"/>
    <col min="10686" max="10934" width="8.88671875" style="301"/>
    <col min="10935" max="10935" width="5.109375" style="301" customWidth="1"/>
    <col min="10936" max="10938" width="8.88671875" style="301"/>
    <col min="10939" max="10939" width="10.109375" style="301" customWidth="1"/>
    <col min="10940" max="10940" width="10.44140625" style="301" customWidth="1"/>
    <col min="10941" max="10941" width="9.44140625" style="301" customWidth="1"/>
    <col min="10942" max="11190" width="8.88671875" style="301"/>
    <col min="11191" max="11191" width="5.109375" style="301" customWidth="1"/>
    <col min="11192" max="11194" width="8.88671875" style="301"/>
    <col min="11195" max="11195" width="10.109375" style="301" customWidth="1"/>
    <col min="11196" max="11196" width="10.44140625" style="301" customWidth="1"/>
    <col min="11197" max="11197" width="9.44140625" style="301" customWidth="1"/>
    <col min="11198" max="11446" width="8.88671875" style="301"/>
    <col min="11447" max="11447" width="5.109375" style="301" customWidth="1"/>
    <col min="11448" max="11450" width="8.88671875" style="301"/>
    <col min="11451" max="11451" width="10.109375" style="301" customWidth="1"/>
    <col min="11452" max="11452" width="10.44140625" style="301" customWidth="1"/>
    <col min="11453" max="11453" width="9.44140625" style="301" customWidth="1"/>
    <col min="11454" max="11702" width="8.88671875" style="301"/>
    <col min="11703" max="11703" width="5.109375" style="301" customWidth="1"/>
    <col min="11704" max="11706" width="8.88671875" style="301"/>
    <col min="11707" max="11707" width="10.109375" style="301" customWidth="1"/>
    <col min="11708" max="11708" width="10.44140625" style="301" customWidth="1"/>
    <col min="11709" max="11709" width="9.44140625" style="301" customWidth="1"/>
    <col min="11710" max="11958" width="8.88671875" style="301"/>
    <col min="11959" max="11959" width="5.109375" style="301" customWidth="1"/>
    <col min="11960" max="11962" width="8.88671875" style="301"/>
    <col min="11963" max="11963" width="10.109375" style="301" customWidth="1"/>
    <col min="11964" max="11964" width="10.44140625" style="301" customWidth="1"/>
    <col min="11965" max="11965" width="9.44140625" style="301" customWidth="1"/>
    <col min="11966" max="12214" width="8.88671875" style="301"/>
    <col min="12215" max="12215" width="5.109375" style="301" customWidth="1"/>
    <col min="12216" max="12218" width="8.88671875" style="301"/>
    <col min="12219" max="12219" width="10.109375" style="301" customWidth="1"/>
    <col min="12220" max="12220" width="10.44140625" style="301" customWidth="1"/>
    <col min="12221" max="12221" width="9.44140625" style="301" customWidth="1"/>
    <col min="12222" max="12470" width="8.88671875" style="301"/>
    <col min="12471" max="12471" width="5.109375" style="301" customWidth="1"/>
    <col min="12472" max="12474" width="8.88671875" style="301"/>
    <col min="12475" max="12475" width="10.109375" style="301" customWidth="1"/>
    <col min="12476" max="12476" width="10.44140625" style="301" customWidth="1"/>
    <col min="12477" max="12477" width="9.44140625" style="301" customWidth="1"/>
    <col min="12478" max="12726" width="8.88671875" style="301"/>
    <col min="12727" max="12727" width="5.109375" style="301" customWidth="1"/>
    <col min="12728" max="12730" width="8.88671875" style="301"/>
    <col min="12731" max="12731" width="10.109375" style="301" customWidth="1"/>
    <col min="12732" max="12732" width="10.44140625" style="301" customWidth="1"/>
    <col min="12733" max="12733" width="9.44140625" style="301" customWidth="1"/>
    <col min="12734" max="12982" width="8.88671875" style="301"/>
    <col min="12983" max="12983" width="5.109375" style="301" customWidth="1"/>
    <col min="12984" max="12986" width="8.88671875" style="301"/>
    <col min="12987" max="12987" width="10.109375" style="301" customWidth="1"/>
    <col min="12988" max="12988" width="10.44140625" style="301" customWidth="1"/>
    <col min="12989" max="12989" width="9.44140625" style="301" customWidth="1"/>
    <col min="12990" max="13238" width="8.88671875" style="301"/>
    <col min="13239" max="13239" width="5.109375" style="301" customWidth="1"/>
    <col min="13240" max="13242" width="8.88671875" style="301"/>
    <col min="13243" max="13243" width="10.109375" style="301" customWidth="1"/>
    <col min="13244" max="13244" width="10.44140625" style="301" customWidth="1"/>
    <col min="13245" max="13245" width="9.44140625" style="301" customWidth="1"/>
    <col min="13246" max="13494" width="8.88671875" style="301"/>
    <col min="13495" max="13495" width="5.109375" style="301" customWidth="1"/>
    <col min="13496" max="13498" width="8.88671875" style="301"/>
    <col min="13499" max="13499" width="10.109375" style="301" customWidth="1"/>
    <col min="13500" max="13500" width="10.44140625" style="301" customWidth="1"/>
    <col min="13501" max="13501" width="9.44140625" style="301" customWidth="1"/>
    <col min="13502" max="13750" width="8.88671875" style="301"/>
    <col min="13751" max="13751" width="5.109375" style="301" customWidth="1"/>
    <col min="13752" max="13754" width="8.88671875" style="301"/>
    <col min="13755" max="13755" width="10.109375" style="301" customWidth="1"/>
    <col min="13756" max="13756" width="10.44140625" style="301" customWidth="1"/>
    <col min="13757" max="13757" width="9.44140625" style="301" customWidth="1"/>
    <col min="13758" max="14006" width="8.88671875" style="301"/>
    <col min="14007" max="14007" width="5.109375" style="301" customWidth="1"/>
    <col min="14008" max="14010" width="8.88671875" style="301"/>
    <col min="14011" max="14011" width="10.109375" style="301" customWidth="1"/>
    <col min="14012" max="14012" width="10.44140625" style="301" customWidth="1"/>
    <col min="14013" max="14013" width="9.44140625" style="301" customWidth="1"/>
    <col min="14014" max="14262" width="8.88671875" style="301"/>
    <col min="14263" max="14263" width="5.109375" style="301" customWidth="1"/>
    <col min="14264" max="14266" width="8.88671875" style="301"/>
    <col min="14267" max="14267" width="10.109375" style="301" customWidth="1"/>
    <col min="14268" max="14268" width="10.44140625" style="301" customWidth="1"/>
    <col min="14269" max="14269" width="9.44140625" style="301" customWidth="1"/>
    <col min="14270" max="14518" width="8.88671875" style="301"/>
    <col min="14519" max="14519" width="5.109375" style="301" customWidth="1"/>
    <col min="14520" max="14522" width="8.88671875" style="301"/>
    <col min="14523" max="14523" width="10.109375" style="301" customWidth="1"/>
    <col min="14524" max="14524" width="10.44140625" style="301" customWidth="1"/>
    <col min="14525" max="14525" width="9.44140625" style="301" customWidth="1"/>
    <col min="14526" max="14774" width="8.88671875" style="301"/>
    <col min="14775" max="14775" width="5.109375" style="301" customWidth="1"/>
    <col min="14776" max="14778" width="8.88671875" style="301"/>
    <col min="14779" max="14779" width="10.109375" style="301" customWidth="1"/>
    <col min="14780" max="14780" width="10.44140625" style="301" customWidth="1"/>
    <col min="14781" max="14781" width="9.44140625" style="301" customWidth="1"/>
    <col min="14782" max="15030" width="8.88671875" style="301"/>
    <col min="15031" max="15031" width="5.109375" style="301" customWidth="1"/>
    <col min="15032" max="15034" width="8.88671875" style="301"/>
    <col min="15035" max="15035" width="10.109375" style="301" customWidth="1"/>
    <col min="15036" max="15036" width="10.44140625" style="301" customWidth="1"/>
    <col min="15037" max="15037" width="9.44140625" style="301" customWidth="1"/>
    <col min="15038" max="15286" width="8.88671875" style="301"/>
    <col min="15287" max="15287" width="5.109375" style="301" customWidth="1"/>
    <col min="15288" max="15290" width="8.88671875" style="301"/>
    <col min="15291" max="15291" width="10.109375" style="301" customWidth="1"/>
    <col min="15292" max="15292" width="10.44140625" style="301" customWidth="1"/>
    <col min="15293" max="15293" width="9.44140625" style="301" customWidth="1"/>
    <col min="15294" max="15542" width="8.88671875" style="301"/>
    <col min="15543" max="15543" width="5.109375" style="301" customWidth="1"/>
    <col min="15544" max="15546" width="8.88671875" style="301"/>
    <col min="15547" max="15547" width="10.109375" style="301" customWidth="1"/>
    <col min="15548" max="15548" width="10.44140625" style="301" customWidth="1"/>
    <col min="15549" max="15549" width="9.44140625" style="301" customWidth="1"/>
    <col min="15550" max="15798" width="8.88671875" style="301"/>
    <col min="15799" max="15799" width="5.109375" style="301" customWidth="1"/>
    <col min="15800" max="15802" width="8.88671875" style="301"/>
    <col min="15803" max="15803" width="10.109375" style="301" customWidth="1"/>
    <col min="15804" max="15804" width="10.44140625" style="301" customWidth="1"/>
    <col min="15805" max="15805" width="9.44140625" style="301" customWidth="1"/>
    <col min="15806" max="16054" width="8.88671875" style="301"/>
    <col min="16055" max="16055" width="5.109375" style="301" customWidth="1"/>
    <col min="16056" max="16058" width="8.88671875" style="301"/>
    <col min="16059" max="16059" width="10.109375" style="301" customWidth="1"/>
    <col min="16060" max="16060" width="10.44140625" style="301" customWidth="1"/>
    <col min="16061" max="16061" width="9.44140625" style="301" customWidth="1"/>
    <col min="16062" max="16310" width="8.88671875" style="301"/>
    <col min="16311" max="16350" width="8.88671875" style="301" customWidth="1"/>
    <col min="16351" max="16384" width="8.88671875" style="301"/>
  </cols>
  <sheetData>
    <row r="7" spans="1:10" ht="13.8" customHeight="1" x14ac:dyDescent="0.2">
      <c r="A7" s="677" t="s">
        <v>147</v>
      </c>
      <c r="B7" s="677"/>
      <c r="C7" s="677"/>
      <c r="D7" s="677"/>
      <c r="E7" s="677"/>
      <c r="F7" s="677"/>
      <c r="G7" s="677"/>
      <c r="H7" s="677"/>
    </row>
    <row r="8" spans="1:10" ht="12.6" customHeight="1" x14ac:dyDescent="0.2"/>
    <row r="9" spans="1:10" ht="13.2" customHeight="1" x14ac:dyDescent="0.2">
      <c r="A9" s="678" t="s">
        <v>196</v>
      </c>
      <c r="B9" s="678"/>
      <c r="C9" s="678"/>
      <c r="D9" s="678"/>
      <c r="E9" s="678"/>
      <c r="F9" s="678"/>
      <c r="G9" s="678"/>
      <c r="H9" s="678"/>
    </row>
    <row r="10" spans="1:10" ht="12.75" customHeight="1" x14ac:dyDescent="0.2">
      <c r="A10" s="302"/>
      <c r="B10" s="302"/>
      <c r="C10" s="302"/>
      <c r="D10" s="302"/>
      <c r="E10" s="302"/>
      <c r="F10" s="302"/>
      <c r="G10" s="675" t="s">
        <v>75</v>
      </c>
      <c r="H10" s="676"/>
    </row>
    <row r="11" spans="1:10" ht="12.6" customHeight="1" x14ac:dyDescent="0.2">
      <c r="A11" s="303" t="s">
        <v>0</v>
      </c>
      <c r="B11" s="304" t="s">
        <v>76</v>
      </c>
      <c r="C11" s="304" t="s">
        <v>77</v>
      </c>
      <c r="D11" s="304" t="s">
        <v>78</v>
      </c>
      <c r="E11" s="304" t="s">
        <v>79</v>
      </c>
      <c r="F11" s="304" t="s">
        <v>80</v>
      </c>
      <c r="G11" s="304" t="s">
        <v>7</v>
      </c>
      <c r="H11" s="304" t="s">
        <v>2</v>
      </c>
    </row>
    <row r="12" spans="1:10" s="610" customFormat="1" ht="14.4" customHeight="1" x14ac:dyDescent="0.3">
      <c r="A12" s="315">
        <v>2011</v>
      </c>
      <c r="B12" s="316">
        <f>B43+B74</f>
        <v>241.7</v>
      </c>
      <c r="C12" s="316">
        <f t="shared" ref="C12:G12" si="0">C43+C74</f>
        <v>123.69999999999999</v>
      </c>
      <c r="D12" s="316">
        <f t="shared" si="0"/>
        <v>70.099999999999994</v>
      </c>
      <c r="E12" s="316">
        <f t="shared" si="0"/>
        <v>31.3</v>
      </c>
      <c r="F12" s="316">
        <f t="shared" si="0"/>
        <v>28.7</v>
      </c>
      <c r="G12" s="316">
        <f t="shared" si="0"/>
        <v>14.4</v>
      </c>
      <c r="H12" s="316">
        <f>H43+H74</f>
        <v>509.90000000000003</v>
      </c>
      <c r="I12" s="609"/>
      <c r="J12" s="609"/>
    </row>
    <row r="13" spans="1:10" s="610" customFormat="1" ht="14.4" customHeight="1" x14ac:dyDescent="0.3">
      <c r="A13" s="315">
        <v>2012</v>
      </c>
      <c r="B13" s="316">
        <f t="shared" ref="B13:G13" si="1">B44+B75</f>
        <v>220.9</v>
      </c>
      <c r="C13" s="316">
        <f t="shared" si="1"/>
        <v>155.89999999999998</v>
      </c>
      <c r="D13" s="316">
        <f t="shared" si="1"/>
        <v>40.099999999999994</v>
      </c>
      <c r="E13" s="316">
        <f t="shared" si="1"/>
        <v>15.899999999999999</v>
      </c>
      <c r="F13" s="316">
        <f t="shared" si="1"/>
        <v>21</v>
      </c>
      <c r="G13" s="316">
        <f t="shared" si="1"/>
        <v>12.1</v>
      </c>
      <c r="H13" s="316">
        <f t="shared" ref="H13" si="2">H44+H75</f>
        <v>465.90000000000009</v>
      </c>
      <c r="I13" s="609"/>
      <c r="J13" s="609"/>
    </row>
    <row r="14" spans="1:10" s="610" customFormat="1" ht="14.4" customHeight="1" x14ac:dyDescent="0.3">
      <c r="A14" s="315">
        <v>2013</v>
      </c>
      <c r="B14" s="316">
        <f t="shared" ref="B14:G14" si="3">B45+B76</f>
        <v>245.8</v>
      </c>
      <c r="C14" s="316">
        <f t="shared" si="3"/>
        <v>193.89999999999998</v>
      </c>
      <c r="D14" s="316">
        <f t="shared" si="3"/>
        <v>37.299999999999997</v>
      </c>
      <c r="E14" s="316">
        <f t="shared" si="3"/>
        <v>10</v>
      </c>
      <c r="F14" s="316">
        <f t="shared" si="3"/>
        <v>19.899999999999999</v>
      </c>
      <c r="G14" s="316">
        <f t="shared" si="3"/>
        <v>14.399999999999999</v>
      </c>
      <c r="H14" s="316">
        <f t="shared" ref="H14" si="4">H45+H76</f>
        <v>521.29999999999995</v>
      </c>
      <c r="I14" s="609"/>
      <c r="J14" s="609"/>
    </row>
    <row r="15" spans="1:10" s="610" customFormat="1" ht="15" customHeight="1" x14ac:dyDescent="0.3">
      <c r="A15" s="315">
        <v>2014</v>
      </c>
      <c r="B15" s="316">
        <f t="shared" ref="B15:G15" si="5">B46+B77</f>
        <v>297.70000000000005</v>
      </c>
      <c r="C15" s="316">
        <f t="shared" si="5"/>
        <v>203.2</v>
      </c>
      <c r="D15" s="316">
        <f t="shared" si="5"/>
        <v>25.1</v>
      </c>
      <c r="E15" s="316">
        <f t="shared" si="5"/>
        <v>5.7</v>
      </c>
      <c r="F15" s="316">
        <f t="shared" si="5"/>
        <v>15.399999999999999</v>
      </c>
      <c r="G15" s="316">
        <f t="shared" si="5"/>
        <v>11.8</v>
      </c>
      <c r="H15" s="316">
        <f t="shared" ref="H15" si="6">H46+H77</f>
        <v>558.9</v>
      </c>
      <c r="I15" s="609"/>
      <c r="J15" s="609"/>
    </row>
    <row r="16" spans="1:10" s="610" customFormat="1" ht="15" customHeight="1" x14ac:dyDescent="0.3">
      <c r="A16" s="315">
        <v>2015</v>
      </c>
      <c r="B16" s="316">
        <f t="shared" ref="B16:G16" si="7">B47+B78</f>
        <v>243.39999999999998</v>
      </c>
      <c r="C16" s="316">
        <f t="shared" si="7"/>
        <v>210.70000000000002</v>
      </c>
      <c r="D16" s="316">
        <f t="shared" si="7"/>
        <v>31.8</v>
      </c>
      <c r="E16" s="316">
        <f t="shared" si="7"/>
        <v>3.6</v>
      </c>
      <c r="F16" s="316">
        <f t="shared" si="7"/>
        <v>11.7</v>
      </c>
      <c r="G16" s="316">
        <f t="shared" si="7"/>
        <v>13.200000000000001</v>
      </c>
      <c r="H16" s="316">
        <f t="shared" ref="H16" si="8">H47+H78</f>
        <v>514.4</v>
      </c>
      <c r="I16" s="609"/>
      <c r="J16" s="609"/>
    </row>
    <row r="17" spans="1:11" s="610" customFormat="1" ht="15" customHeight="1" x14ac:dyDescent="0.3">
      <c r="A17" s="315">
        <v>2016</v>
      </c>
      <c r="B17" s="316">
        <f t="shared" ref="B17:G17" si="9">B48+B79</f>
        <v>305.5</v>
      </c>
      <c r="C17" s="316">
        <f t="shared" si="9"/>
        <v>215.2</v>
      </c>
      <c r="D17" s="316">
        <f t="shared" si="9"/>
        <v>31.1</v>
      </c>
      <c r="E17" s="316">
        <f t="shared" si="9"/>
        <v>4.3</v>
      </c>
      <c r="F17" s="316">
        <f t="shared" si="9"/>
        <v>10.8</v>
      </c>
      <c r="G17" s="316">
        <f t="shared" si="9"/>
        <v>33.299999999999997</v>
      </c>
      <c r="H17" s="316">
        <f t="shared" ref="H17" si="10">H48+H79</f>
        <v>600.19999999999993</v>
      </c>
      <c r="I17" s="609"/>
      <c r="J17" s="609"/>
    </row>
    <row r="18" spans="1:11" s="610" customFormat="1" ht="15" customHeight="1" x14ac:dyDescent="0.3">
      <c r="A18" s="318">
        <v>2017</v>
      </c>
      <c r="B18" s="316">
        <f t="shared" ref="B18:G18" si="11">B49+B80</f>
        <v>352.7</v>
      </c>
      <c r="C18" s="316">
        <f t="shared" si="11"/>
        <v>166.3</v>
      </c>
      <c r="D18" s="316">
        <f t="shared" si="11"/>
        <v>27.700000000000003</v>
      </c>
      <c r="E18" s="316">
        <f t="shared" si="11"/>
        <v>7.8000000000000007</v>
      </c>
      <c r="F18" s="316">
        <f t="shared" si="11"/>
        <v>11.2</v>
      </c>
      <c r="G18" s="316">
        <f t="shared" si="11"/>
        <v>31.3</v>
      </c>
      <c r="H18" s="316">
        <f>SUM(B18:G18)</f>
        <v>597</v>
      </c>
      <c r="I18" s="609"/>
      <c r="J18" s="609"/>
      <c r="K18" s="611"/>
    </row>
    <row r="19" spans="1:11" s="610" customFormat="1" ht="15" customHeight="1" x14ac:dyDescent="0.3">
      <c r="A19" s="318">
        <v>2018</v>
      </c>
      <c r="B19" s="316">
        <f t="shared" ref="B19:G20" si="12">B50+B81</f>
        <v>374</v>
      </c>
      <c r="C19" s="316">
        <f t="shared" si="12"/>
        <v>151.1</v>
      </c>
      <c r="D19" s="316">
        <f t="shared" si="12"/>
        <v>30.2</v>
      </c>
      <c r="E19" s="316">
        <f t="shared" si="12"/>
        <v>4.5</v>
      </c>
      <c r="F19" s="316">
        <f t="shared" si="12"/>
        <v>11.2</v>
      </c>
      <c r="G19" s="316">
        <f t="shared" si="12"/>
        <v>43</v>
      </c>
      <c r="H19" s="316">
        <f>SUM(B19:G19)</f>
        <v>614.00000000000011</v>
      </c>
      <c r="I19" s="609"/>
      <c r="J19" s="609"/>
      <c r="K19" s="611"/>
    </row>
    <row r="20" spans="1:11" s="610" customFormat="1" ht="15" customHeight="1" x14ac:dyDescent="0.3">
      <c r="A20" s="318">
        <v>2019</v>
      </c>
      <c r="B20" s="316">
        <f t="shared" si="12"/>
        <v>249</v>
      </c>
      <c r="C20" s="316">
        <f t="shared" si="12"/>
        <v>169.3</v>
      </c>
      <c r="D20" s="316">
        <f t="shared" si="12"/>
        <v>48.2</v>
      </c>
      <c r="E20" s="316">
        <f t="shared" si="12"/>
        <v>1</v>
      </c>
      <c r="F20" s="316">
        <f t="shared" si="12"/>
        <v>20</v>
      </c>
      <c r="G20" s="316">
        <f t="shared" si="12"/>
        <v>44.3</v>
      </c>
      <c r="H20" s="316">
        <f>SUM(B20:G20)</f>
        <v>531.79999999999995</v>
      </c>
      <c r="I20" s="609"/>
      <c r="J20" s="609"/>
      <c r="K20" s="611"/>
    </row>
    <row r="21" spans="1:11" ht="15" customHeight="1" x14ac:dyDescent="0.2">
      <c r="A21" s="305"/>
      <c r="B21" s="305"/>
      <c r="C21" s="305"/>
      <c r="D21" s="305"/>
      <c r="E21" s="305"/>
      <c r="F21" s="305"/>
      <c r="G21" s="305"/>
      <c r="H21" s="305"/>
    </row>
    <row r="22" spans="1:11" ht="15" customHeight="1" x14ac:dyDescent="0.2">
      <c r="A22" s="306"/>
      <c r="B22" s="307"/>
      <c r="C22" s="307"/>
      <c r="D22" s="307"/>
      <c r="E22" s="307"/>
      <c r="F22" s="307"/>
      <c r="G22" s="307"/>
      <c r="H22" s="306"/>
    </row>
    <row r="23" spans="1:11" x14ac:dyDescent="0.2">
      <c r="A23" s="306"/>
      <c r="B23" s="307"/>
      <c r="C23" s="307"/>
      <c r="D23" s="307"/>
      <c r="E23" s="307"/>
      <c r="F23" s="307"/>
      <c r="G23" s="307"/>
      <c r="H23" s="306"/>
      <c r="I23" s="308"/>
      <c r="J23" s="308"/>
    </row>
    <row r="24" spans="1:11" x14ac:dyDescent="0.2">
      <c r="A24" s="306"/>
      <c r="B24" s="307"/>
      <c r="C24" s="307"/>
      <c r="D24" s="307"/>
      <c r="E24" s="307"/>
      <c r="F24" s="307"/>
      <c r="G24" s="307"/>
      <c r="H24" s="306"/>
      <c r="I24" s="308"/>
      <c r="J24" s="308"/>
    </row>
    <row r="25" spans="1:11" x14ac:dyDescent="0.2">
      <c r="A25" s="306"/>
      <c r="B25" s="307"/>
      <c r="C25" s="307"/>
      <c r="D25" s="307"/>
      <c r="E25" s="307"/>
      <c r="F25" s="307"/>
      <c r="G25" s="307"/>
      <c r="H25" s="306"/>
      <c r="I25" s="308"/>
      <c r="J25" s="308"/>
    </row>
    <row r="26" spans="1:11" ht="13.8" x14ac:dyDescent="0.25">
      <c r="A26" s="306"/>
      <c r="B26" s="307"/>
      <c r="C26" s="307"/>
      <c r="D26" s="307"/>
      <c r="E26" s="307"/>
      <c r="F26" s="307"/>
      <c r="G26" s="307"/>
      <c r="H26" s="306"/>
      <c r="I26" s="98"/>
      <c r="J26" s="98"/>
    </row>
    <row r="27" spans="1:11" ht="13.8" x14ac:dyDescent="0.25">
      <c r="A27" s="306"/>
      <c r="B27" s="307"/>
      <c r="C27" s="307"/>
      <c r="D27" s="307"/>
      <c r="E27" s="307"/>
      <c r="F27" s="307"/>
      <c r="G27" s="307"/>
      <c r="H27" s="306"/>
      <c r="I27" s="98"/>
      <c r="J27" s="98"/>
    </row>
    <row r="28" spans="1:11" ht="13.8" x14ac:dyDescent="0.25">
      <c r="A28" s="306"/>
      <c r="B28" s="307"/>
      <c r="C28" s="307"/>
      <c r="D28" s="307"/>
      <c r="E28" s="307"/>
      <c r="F28" s="307"/>
      <c r="G28" s="307"/>
      <c r="H28" s="306"/>
      <c r="I28" s="98"/>
      <c r="J28" s="98"/>
    </row>
    <row r="29" spans="1:11" ht="15" customHeight="1" x14ac:dyDescent="0.25">
      <c r="A29" s="306"/>
      <c r="B29" s="307"/>
      <c r="C29" s="307"/>
      <c r="D29" s="307"/>
      <c r="E29" s="307"/>
      <c r="F29" s="307"/>
      <c r="G29" s="307"/>
      <c r="H29" s="306"/>
      <c r="I29" s="98"/>
      <c r="J29" s="98"/>
    </row>
    <row r="30" spans="1:11" ht="13.65" customHeight="1" x14ac:dyDescent="0.25">
      <c r="A30" s="306"/>
      <c r="B30" s="307"/>
      <c r="C30" s="307"/>
      <c r="D30" s="307"/>
      <c r="E30" s="307"/>
      <c r="F30" s="307"/>
      <c r="G30" s="307"/>
      <c r="H30" s="306"/>
      <c r="I30" s="98"/>
      <c r="J30" s="98"/>
    </row>
    <row r="31" spans="1:11" ht="13.65" customHeight="1" x14ac:dyDescent="0.2">
      <c r="A31" s="306"/>
      <c r="B31" s="307"/>
      <c r="C31" s="307"/>
      <c r="D31" s="307"/>
      <c r="E31" s="307"/>
      <c r="F31" s="307"/>
      <c r="G31" s="307"/>
      <c r="H31" s="306"/>
      <c r="I31" s="309"/>
      <c r="J31" s="309"/>
    </row>
    <row r="32" spans="1:11" ht="13.65" customHeight="1" x14ac:dyDescent="0.2">
      <c r="A32" s="306"/>
      <c r="B32" s="307"/>
      <c r="C32" s="307"/>
      <c r="D32" s="307"/>
      <c r="E32" s="307"/>
      <c r="F32" s="307"/>
      <c r="G32" s="307"/>
      <c r="H32" s="306"/>
      <c r="I32" s="309"/>
      <c r="J32" s="309"/>
    </row>
    <row r="33" spans="1:10" ht="13.65" customHeight="1" x14ac:dyDescent="0.2">
      <c r="A33" s="306"/>
      <c r="B33" s="307"/>
      <c r="C33" s="307"/>
      <c r="D33" s="307"/>
      <c r="E33" s="307"/>
      <c r="F33" s="307"/>
      <c r="G33" s="307"/>
      <c r="H33" s="306"/>
      <c r="I33" s="309"/>
      <c r="J33" s="309"/>
    </row>
    <row r="34" spans="1:10" ht="13.65" customHeight="1" x14ac:dyDescent="0.2">
      <c r="A34" s="310"/>
      <c r="B34" s="307"/>
      <c r="C34" s="307"/>
      <c r="D34" s="307"/>
      <c r="E34" s="307"/>
      <c r="F34" s="307"/>
      <c r="G34" s="307"/>
      <c r="H34" s="310"/>
      <c r="I34" s="309"/>
      <c r="J34" s="309"/>
    </row>
    <row r="35" spans="1:10" ht="13.65" customHeight="1" x14ac:dyDescent="0.2">
      <c r="A35" s="310"/>
      <c r="B35" s="310"/>
      <c r="C35" s="310"/>
      <c r="D35" s="310"/>
      <c r="E35" s="310"/>
      <c r="F35" s="310"/>
      <c r="G35" s="310"/>
      <c r="H35" s="310"/>
      <c r="I35" s="311"/>
      <c r="J35" s="311"/>
    </row>
    <row r="36" spans="1:10" ht="13.65" customHeight="1" x14ac:dyDescent="0.2">
      <c r="A36" s="310"/>
      <c r="B36" s="310"/>
      <c r="C36" s="310"/>
      <c r="D36" s="310"/>
      <c r="E36" s="310"/>
      <c r="F36" s="310"/>
      <c r="G36" s="310"/>
      <c r="H36" s="310"/>
      <c r="I36" s="311"/>
      <c r="J36" s="309"/>
    </row>
    <row r="37" spans="1:10" ht="13.65" customHeight="1" x14ac:dyDescent="0.2">
      <c r="A37" s="310"/>
      <c r="B37" s="310"/>
      <c r="C37" s="310"/>
      <c r="D37" s="310"/>
      <c r="E37" s="310"/>
      <c r="F37" s="310"/>
      <c r="G37" s="310"/>
      <c r="H37" s="310"/>
      <c r="I37" s="311"/>
      <c r="J37" s="311"/>
    </row>
    <row r="38" spans="1:10" ht="12.9" customHeight="1" x14ac:dyDescent="0.2">
      <c r="A38" s="312" t="s">
        <v>182</v>
      </c>
      <c r="I38" s="311"/>
      <c r="J38" s="309"/>
    </row>
    <row r="39" spans="1:10" ht="12.9" customHeight="1" x14ac:dyDescent="0.2">
      <c r="I39" s="311"/>
      <c r="J39" s="311"/>
    </row>
    <row r="40" spans="1:10" x14ac:dyDescent="0.2">
      <c r="A40" s="679" t="s">
        <v>197</v>
      </c>
      <c r="B40" s="679"/>
      <c r="C40" s="679"/>
      <c r="D40" s="679"/>
      <c r="E40" s="679"/>
      <c r="F40" s="679"/>
      <c r="G40" s="679"/>
      <c r="H40" s="679"/>
      <c r="I40" s="313"/>
      <c r="J40" s="309"/>
    </row>
    <row r="41" spans="1:10" ht="12.75" customHeight="1" x14ac:dyDescent="0.2">
      <c r="A41" s="302"/>
      <c r="B41" s="314"/>
      <c r="C41" s="314"/>
      <c r="D41" s="314"/>
      <c r="E41" s="314"/>
      <c r="F41" s="314"/>
      <c r="G41" s="675" t="s">
        <v>75</v>
      </c>
      <c r="H41" s="676"/>
      <c r="I41" s="313"/>
      <c r="J41" s="311"/>
    </row>
    <row r="42" spans="1:10" ht="12.6" customHeight="1" x14ac:dyDescent="0.2">
      <c r="A42" s="303" t="s">
        <v>0</v>
      </c>
      <c r="B42" s="304" t="s">
        <v>76</v>
      </c>
      <c r="C42" s="304" t="s">
        <v>77</v>
      </c>
      <c r="D42" s="304" t="s">
        <v>78</v>
      </c>
      <c r="E42" s="304" t="s">
        <v>79</v>
      </c>
      <c r="F42" s="304" t="s">
        <v>80</v>
      </c>
      <c r="G42" s="304" t="s">
        <v>7</v>
      </c>
      <c r="H42" s="304" t="s">
        <v>2</v>
      </c>
      <c r="J42" s="309"/>
    </row>
    <row r="43" spans="1:10" s="610" customFormat="1" x14ac:dyDescent="0.3">
      <c r="A43" s="315">
        <v>2011</v>
      </c>
      <c r="B43" s="316">
        <v>112.3</v>
      </c>
      <c r="C43" s="316">
        <v>95.8</v>
      </c>
      <c r="D43" s="316">
        <v>62.9</v>
      </c>
      <c r="E43" s="316">
        <v>21.6</v>
      </c>
      <c r="F43" s="316">
        <v>25.8</v>
      </c>
      <c r="G43" s="316">
        <v>12.5</v>
      </c>
      <c r="H43" s="316">
        <f>B43+C43+D43+E43+F43+G43</f>
        <v>330.90000000000003</v>
      </c>
      <c r="I43" s="609"/>
      <c r="J43" s="612"/>
    </row>
    <row r="44" spans="1:10" s="610" customFormat="1" x14ac:dyDescent="0.3">
      <c r="A44" s="315">
        <v>2012</v>
      </c>
      <c r="B44" s="316">
        <v>90.6</v>
      </c>
      <c r="C44" s="316">
        <v>123.6</v>
      </c>
      <c r="D44" s="316">
        <v>33.299999999999997</v>
      </c>
      <c r="E44" s="316">
        <v>13.6</v>
      </c>
      <c r="F44" s="316">
        <v>18.5</v>
      </c>
      <c r="G44" s="316">
        <v>8.6999999999999993</v>
      </c>
      <c r="H44" s="316">
        <f t="shared" ref="H44:H49" si="13">B44+C44+D44+E44+F44+G44</f>
        <v>288.3</v>
      </c>
      <c r="I44" s="609"/>
      <c r="J44" s="613"/>
    </row>
    <row r="45" spans="1:10" s="610" customFormat="1" x14ac:dyDescent="0.3">
      <c r="A45" s="315">
        <v>2013</v>
      </c>
      <c r="B45" s="316">
        <v>143.1</v>
      </c>
      <c r="C45" s="316">
        <v>163.69999999999999</v>
      </c>
      <c r="D45" s="316">
        <v>27.3</v>
      </c>
      <c r="E45" s="316">
        <v>9.4</v>
      </c>
      <c r="F45" s="316">
        <v>17.7</v>
      </c>
      <c r="G45" s="316">
        <v>10.7</v>
      </c>
      <c r="H45" s="316">
        <f t="shared" si="13"/>
        <v>371.89999999999992</v>
      </c>
      <c r="I45" s="609"/>
      <c r="J45" s="612"/>
    </row>
    <row r="46" spans="1:10" s="610" customFormat="1" x14ac:dyDescent="0.3">
      <c r="A46" s="315">
        <v>2014</v>
      </c>
      <c r="B46" s="316">
        <v>128.30000000000001</v>
      </c>
      <c r="C46" s="316">
        <v>183.1</v>
      </c>
      <c r="D46" s="316">
        <v>16</v>
      </c>
      <c r="E46" s="316">
        <v>5.3</v>
      </c>
      <c r="F46" s="316">
        <v>15.2</v>
      </c>
      <c r="G46" s="316">
        <v>8.6</v>
      </c>
      <c r="H46" s="316">
        <f t="shared" si="13"/>
        <v>356.5</v>
      </c>
      <c r="I46" s="609"/>
      <c r="J46" s="613"/>
    </row>
    <row r="47" spans="1:10" s="610" customFormat="1" x14ac:dyDescent="0.3">
      <c r="A47" s="315">
        <v>2015</v>
      </c>
      <c r="B47" s="316">
        <v>130.6</v>
      </c>
      <c r="C47" s="316">
        <v>185.4</v>
      </c>
      <c r="D47" s="316">
        <v>23</v>
      </c>
      <c r="E47" s="316">
        <v>3.4</v>
      </c>
      <c r="F47" s="316">
        <v>11.5</v>
      </c>
      <c r="G47" s="316">
        <v>9.8000000000000007</v>
      </c>
      <c r="H47" s="316">
        <f t="shared" si="13"/>
        <v>363.7</v>
      </c>
      <c r="I47" s="609"/>
      <c r="J47" s="612"/>
    </row>
    <row r="48" spans="1:10" s="610" customFormat="1" x14ac:dyDescent="0.3">
      <c r="A48" s="315">
        <v>2016</v>
      </c>
      <c r="B48" s="317">
        <v>157.6</v>
      </c>
      <c r="C48" s="317">
        <v>183.7</v>
      </c>
      <c r="D48" s="317">
        <v>22.2</v>
      </c>
      <c r="E48" s="317">
        <v>3.9</v>
      </c>
      <c r="F48" s="317">
        <v>10.8</v>
      </c>
      <c r="G48" s="317">
        <v>10</v>
      </c>
      <c r="H48" s="316">
        <f t="shared" si="13"/>
        <v>388.19999999999993</v>
      </c>
      <c r="I48" s="609"/>
      <c r="J48" s="613"/>
    </row>
    <row r="49" spans="1:10" s="610" customFormat="1" x14ac:dyDescent="0.3">
      <c r="A49" s="318">
        <v>2017</v>
      </c>
      <c r="B49" s="319">
        <v>174.2</v>
      </c>
      <c r="C49" s="319">
        <v>142.5</v>
      </c>
      <c r="D49" s="319">
        <v>17.600000000000001</v>
      </c>
      <c r="E49" s="319">
        <v>4.2</v>
      </c>
      <c r="F49" s="319">
        <v>11.2</v>
      </c>
      <c r="G49" s="319">
        <v>11</v>
      </c>
      <c r="H49" s="316">
        <f t="shared" si="13"/>
        <v>360.7</v>
      </c>
      <c r="I49" s="609"/>
      <c r="J49" s="612"/>
    </row>
    <row r="50" spans="1:10" s="610" customFormat="1" x14ac:dyDescent="0.3">
      <c r="A50" s="318">
        <v>2018</v>
      </c>
      <c r="B50" s="319">
        <v>171.3</v>
      </c>
      <c r="C50" s="319">
        <v>110.2</v>
      </c>
      <c r="D50" s="319">
        <v>16.5</v>
      </c>
      <c r="E50" s="319">
        <v>3.4</v>
      </c>
      <c r="F50" s="319">
        <v>11.1</v>
      </c>
      <c r="G50" s="319">
        <v>14.8</v>
      </c>
      <c r="H50" s="316">
        <f t="shared" ref="H50" si="14">B50+C50+D50+E50+F50+G50</f>
        <v>327.3</v>
      </c>
      <c r="I50" s="609"/>
      <c r="J50" s="613"/>
    </row>
    <row r="51" spans="1:10" s="610" customFormat="1" x14ac:dyDescent="0.3">
      <c r="A51" s="318">
        <v>2019</v>
      </c>
      <c r="B51" s="319">
        <v>78.2</v>
      </c>
      <c r="C51" s="319">
        <v>136.30000000000001</v>
      </c>
      <c r="D51" s="319">
        <v>31.8</v>
      </c>
      <c r="E51" s="319">
        <v>0</v>
      </c>
      <c r="F51" s="319">
        <v>19.5</v>
      </c>
      <c r="G51" s="319">
        <v>20.7</v>
      </c>
      <c r="H51" s="316">
        <f t="shared" ref="H51" si="15">B51+C51+D51+E51+F51+G51</f>
        <v>286.5</v>
      </c>
      <c r="I51" s="609"/>
      <c r="J51" s="612"/>
    </row>
    <row r="52" spans="1:10" x14ac:dyDescent="0.2">
      <c r="A52" s="306"/>
      <c r="B52" s="306"/>
      <c r="C52" s="306"/>
      <c r="D52" s="306"/>
      <c r="E52" s="306"/>
      <c r="F52" s="306"/>
      <c r="G52" s="306"/>
      <c r="H52" s="306"/>
    </row>
    <row r="53" spans="1:10" x14ac:dyDescent="0.2">
      <c r="A53" s="306"/>
      <c r="B53" s="306"/>
      <c r="C53" s="306"/>
      <c r="D53" s="306"/>
      <c r="E53" s="306"/>
      <c r="F53" s="306"/>
      <c r="G53" s="306"/>
      <c r="H53" s="306"/>
    </row>
    <row r="54" spans="1:10" x14ac:dyDescent="0.2">
      <c r="A54" s="306"/>
      <c r="B54" s="306"/>
      <c r="C54" s="306"/>
      <c r="D54" s="306"/>
      <c r="E54" s="306"/>
      <c r="F54" s="306"/>
      <c r="G54" s="306"/>
      <c r="H54" s="306"/>
    </row>
    <row r="55" spans="1:10" x14ac:dyDescent="0.2">
      <c r="A55" s="306"/>
      <c r="B55" s="306"/>
      <c r="C55" s="306"/>
      <c r="D55" s="306"/>
      <c r="E55" s="306"/>
      <c r="F55" s="306"/>
      <c r="G55" s="306"/>
      <c r="H55" s="306"/>
    </row>
    <row r="56" spans="1:10" x14ac:dyDescent="0.2">
      <c r="A56" s="306"/>
      <c r="B56" s="306"/>
      <c r="C56" s="306"/>
      <c r="D56" s="306"/>
      <c r="E56" s="306"/>
      <c r="F56" s="306"/>
      <c r="G56" s="306"/>
      <c r="H56" s="306"/>
    </row>
    <row r="57" spans="1:10" x14ac:dyDescent="0.2">
      <c r="A57" s="306"/>
      <c r="B57" s="306"/>
      <c r="C57" s="306"/>
      <c r="D57" s="306"/>
      <c r="E57" s="306"/>
      <c r="F57" s="306"/>
      <c r="G57" s="306"/>
      <c r="H57" s="306"/>
    </row>
    <row r="58" spans="1:10" x14ac:dyDescent="0.2">
      <c r="A58" s="306"/>
      <c r="B58" s="306"/>
      <c r="C58" s="306"/>
      <c r="D58" s="306"/>
      <c r="E58" s="306"/>
      <c r="F58" s="306"/>
      <c r="G58" s="306"/>
      <c r="H58" s="306"/>
    </row>
    <row r="59" spans="1:10" x14ac:dyDescent="0.2">
      <c r="A59" s="306"/>
      <c r="B59" s="306"/>
      <c r="C59" s="306"/>
      <c r="D59" s="306"/>
      <c r="E59" s="306"/>
      <c r="F59" s="306"/>
      <c r="G59" s="306"/>
      <c r="H59" s="306"/>
    </row>
    <row r="60" spans="1:10" x14ac:dyDescent="0.2">
      <c r="A60" s="306"/>
      <c r="B60" s="306"/>
      <c r="C60" s="306"/>
      <c r="D60" s="306"/>
      <c r="E60" s="306"/>
      <c r="F60" s="306"/>
      <c r="G60" s="306"/>
      <c r="H60" s="306"/>
    </row>
    <row r="61" spans="1:10" x14ac:dyDescent="0.2">
      <c r="A61" s="306"/>
      <c r="B61" s="306"/>
      <c r="C61" s="306"/>
      <c r="D61" s="306"/>
      <c r="E61" s="306"/>
      <c r="F61" s="306"/>
      <c r="G61" s="306"/>
      <c r="H61" s="306"/>
    </row>
    <row r="62" spans="1:10" x14ac:dyDescent="0.2">
      <c r="A62" s="306"/>
      <c r="B62" s="306"/>
      <c r="C62" s="306"/>
      <c r="D62" s="306"/>
      <c r="E62" s="306"/>
      <c r="F62" s="306"/>
      <c r="G62" s="306"/>
      <c r="H62" s="306"/>
    </row>
    <row r="63" spans="1:10" x14ac:dyDescent="0.2">
      <c r="A63" s="306"/>
      <c r="B63" s="306"/>
      <c r="C63" s="306"/>
      <c r="D63" s="306"/>
      <c r="E63" s="306"/>
      <c r="F63" s="306"/>
      <c r="G63" s="306"/>
      <c r="H63" s="306"/>
    </row>
    <row r="64" spans="1:10" x14ac:dyDescent="0.2">
      <c r="A64" s="306"/>
      <c r="B64" s="306"/>
      <c r="C64" s="306"/>
      <c r="D64" s="306"/>
      <c r="E64" s="306"/>
      <c r="F64" s="306"/>
      <c r="G64" s="306"/>
      <c r="H64" s="306"/>
    </row>
    <row r="65" spans="1:8" x14ac:dyDescent="0.2">
      <c r="A65" s="306"/>
      <c r="B65" s="306"/>
      <c r="C65" s="306"/>
      <c r="D65" s="306"/>
      <c r="E65" s="306"/>
      <c r="F65" s="306"/>
      <c r="G65" s="306"/>
      <c r="H65" s="306"/>
    </row>
    <row r="66" spans="1:8" x14ac:dyDescent="0.2">
      <c r="A66" s="306"/>
      <c r="B66" s="306"/>
      <c r="C66" s="306"/>
      <c r="D66" s="306"/>
      <c r="E66" s="306"/>
      <c r="F66" s="306"/>
      <c r="G66" s="306"/>
      <c r="H66" s="306"/>
    </row>
    <row r="67" spans="1:8" x14ac:dyDescent="0.2">
      <c r="A67" s="306"/>
      <c r="B67" s="306"/>
      <c r="C67" s="306"/>
      <c r="D67" s="306"/>
      <c r="E67" s="306"/>
      <c r="F67" s="306"/>
      <c r="G67" s="306"/>
      <c r="H67" s="306"/>
    </row>
    <row r="68" spans="1:8" x14ac:dyDescent="0.2">
      <c r="A68" s="306"/>
      <c r="B68" s="306"/>
      <c r="C68" s="306"/>
      <c r="D68" s="306"/>
      <c r="E68" s="306"/>
      <c r="F68" s="306"/>
      <c r="G68" s="306"/>
      <c r="H68" s="306"/>
    </row>
    <row r="69" spans="1:8" x14ac:dyDescent="0.2">
      <c r="A69" s="320" t="s">
        <v>181</v>
      </c>
      <c r="B69" s="321"/>
      <c r="C69" s="321"/>
      <c r="D69" s="321"/>
      <c r="E69" s="321"/>
      <c r="F69" s="321"/>
      <c r="G69" s="321"/>
      <c r="H69" s="321"/>
    </row>
    <row r="70" spans="1:8" ht="13.8" x14ac:dyDescent="0.2">
      <c r="A70" s="322"/>
      <c r="B70" s="321"/>
      <c r="C70" s="321"/>
      <c r="D70" s="321"/>
      <c r="E70" s="321"/>
      <c r="F70" s="321"/>
      <c r="G70" s="321"/>
      <c r="H70" s="321"/>
    </row>
    <row r="71" spans="1:8" ht="12.75" customHeight="1" x14ac:dyDescent="0.2">
      <c r="A71" s="674" t="s">
        <v>198</v>
      </c>
      <c r="B71" s="674"/>
      <c r="C71" s="674"/>
      <c r="D71" s="674"/>
      <c r="E71" s="674"/>
      <c r="F71" s="674"/>
      <c r="G71" s="674"/>
      <c r="H71" s="674"/>
    </row>
    <row r="72" spans="1:8" ht="12.75" customHeight="1" x14ac:dyDescent="0.2">
      <c r="A72" s="302"/>
      <c r="B72" s="314"/>
      <c r="C72" s="314"/>
      <c r="D72" s="314"/>
      <c r="E72" s="314"/>
      <c r="F72" s="314"/>
      <c r="G72" s="675" t="s">
        <v>75</v>
      </c>
      <c r="H72" s="676"/>
    </row>
    <row r="73" spans="1:8" ht="27.75" customHeight="1" x14ac:dyDescent="0.2">
      <c r="A73" s="303" t="s">
        <v>0</v>
      </c>
      <c r="B73" s="304" t="s">
        <v>76</v>
      </c>
      <c r="C73" s="304" t="s">
        <v>77</v>
      </c>
      <c r="D73" s="304" t="s">
        <v>78</v>
      </c>
      <c r="E73" s="304" t="s">
        <v>79</v>
      </c>
      <c r="F73" s="304" t="s">
        <v>80</v>
      </c>
      <c r="G73" s="304" t="s">
        <v>7</v>
      </c>
      <c r="H73" s="304" t="s">
        <v>2</v>
      </c>
    </row>
    <row r="74" spans="1:8" x14ac:dyDescent="0.2">
      <c r="A74" s="323">
        <v>2011</v>
      </c>
      <c r="B74" s="324">
        <v>129.4</v>
      </c>
      <c r="C74" s="324">
        <v>27.9</v>
      </c>
      <c r="D74" s="324">
        <v>7.2</v>
      </c>
      <c r="E74" s="324">
        <v>9.6999999999999993</v>
      </c>
      <c r="F74" s="324">
        <v>2.9</v>
      </c>
      <c r="G74" s="324">
        <v>1.9</v>
      </c>
      <c r="H74" s="316">
        <f>B74+C74+D74+E74+F74+G74</f>
        <v>179</v>
      </c>
    </row>
    <row r="75" spans="1:8" x14ac:dyDescent="0.2">
      <c r="A75" s="323">
        <v>2012</v>
      </c>
      <c r="B75" s="324">
        <v>130.30000000000001</v>
      </c>
      <c r="C75" s="324">
        <v>32.299999999999997</v>
      </c>
      <c r="D75" s="324">
        <v>6.8</v>
      </c>
      <c r="E75" s="324">
        <v>2.2999999999999998</v>
      </c>
      <c r="F75" s="324">
        <v>2.5</v>
      </c>
      <c r="G75" s="324">
        <v>3.4</v>
      </c>
      <c r="H75" s="316">
        <f t="shared" ref="H75:H80" si="16">B75+C75+D75+E75+F75+G75</f>
        <v>177.60000000000005</v>
      </c>
    </row>
    <row r="76" spans="1:8" x14ac:dyDescent="0.2">
      <c r="A76" s="323">
        <v>2013</v>
      </c>
      <c r="B76" s="324">
        <v>102.7</v>
      </c>
      <c r="C76" s="324">
        <v>30.2</v>
      </c>
      <c r="D76" s="324">
        <v>10</v>
      </c>
      <c r="E76" s="324">
        <v>0.6</v>
      </c>
      <c r="F76" s="324">
        <v>2.2000000000000002</v>
      </c>
      <c r="G76" s="324">
        <v>3.7</v>
      </c>
      <c r="H76" s="316">
        <f t="shared" si="16"/>
        <v>149.39999999999998</v>
      </c>
    </row>
    <row r="77" spans="1:8" x14ac:dyDescent="0.2">
      <c r="A77" s="323">
        <v>2014</v>
      </c>
      <c r="B77" s="324">
        <v>169.4</v>
      </c>
      <c r="C77" s="324">
        <v>20.100000000000001</v>
      </c>
      <c r="D77" s="324">
        <v>9.1</v>
      </c>
      <c r="E77" s="324">
        <v>0.4</v>
      </c>
      <c r="F77" s="324">
        <v>0.2</v>
      </c>
      <c r="G77" s="324">
        <v>3.2</v>
      </c>
      <c r="H77" s="316">
        <f t="shared" si="16"/>
        <v>202.39999999999998</v>
      </c>
    </row>
    <row r="78" spans="1:8" x14ac:dyDescent="0.2">
      <c r="A78" s="323">
        <v>2015</v>
      </c>
      <c r="B78" s="324">
        <v>112.8</v>
      </c>
      <c r="C78" s="324">
        <v>25.3</v>
      </c>
      <c r="D78" s="324">
        <v>8.8000000000000007</v>
      </c>
      <c r="E78" s="324">
        <v>0.2</v>
      </c>
      <c r="F78" s="324">
        <v>0.2</v>
      </c>
      <c r="G78" s="324">
        <v>3.4</v>
      </c>
      <c r="H78" s="316">
        <f t="shared" si="16"/>
        <v>150.69999999999999</v>
      </c>
    </row>
    <row r="79" spans="1:8" x14ac:dyDescent="0.2">
      <c r="A79" s="323">
        <v>2016</v>
      </c>
      <c r="B79" s="325">
        <v>147.9</v>
      </c>
      <c r="C79" s="325">
        <v>31.5</v>
      </c>
      <c r="D79" s="325">
        <v>8.9</v>
      </c>
      <c r="E79" s="325">
        <v>0.4</v>
      </c>
      <c r="F79" s="325">
        <v>0</v>
      </c>
      <c r="G79" s="325">
        <v>23.3</v>
      </c>
      <c r="H79" s="316">
        <f t="shared" si="16"/>
        <v>212.00000000000003</v>
      </c>
    </row>
    <row r="80" spans="1:8" x14ac:dyDescent="0.2">
      <c r="A80" s="326">
        <v>2017</v>
      </c>
      <c r="B80" s="319">
        <v>178.5</v>
      </c>
      <c r="C80" s="319">
        <v>23.8</v>
      </c>
      <c r="D80" s="319">
        <v>10.1</v>
      </c>
      <c r="E80" s="319">
        <v>3.6</v>
      </c>
      <c r="F80" s="319">
        <v>0</v>
      </c>
      <c r="G80" s="319">
        <v>20.3</v>
      </c>
      <c r="H80" s="316">
        <f t="shared" si="16"/>
        <v>236.3</v>
      </c>
    </row>
    <row r="81" spans="1:8" x14ac:dyDescent="0.2">
      <c r="A81" s="326">
        <v>2018</v>
      </c>
      <c r="B81" s="319">
        <v>202.7</v>
      </c>
      <c r="C81" s="319">
        <v>40.9</v>
      </c>
      <c r="D81" s="319">
        <v>13.7</v>
      </c>
      <c r="E81" s="319">
        <v>1.1000000000000001</v>
      </c>
      <c r="F81" s="319">
        <v>0.1</v>
      </c>
      <c r="G81" s="319">
        <v>28.2</v>
      </c>
      <c r="H81" s="316">
        <f t="shared" ref="H81" si="17">B81+C81+D81+E81+F81+G81</f>
        <v>286.70000000000005</v>
      </c>
    </row>
    <row r="82" spans="1:8" x14ac:dyDescent="0.2">
      <c r="A82" s="326">
        <v>2019</v>
      </c>
      <c r="B82" s="319">
        <v>170.8</v>
      </c>
      <c r="C82" s="319">
        <v>33</v>
      </c>
      <c r="D82" s="319">
        <v>16.399999999999999</v>
      </c>
      <c r="E82" s="319">
        <v>1</v>
      </c>
      <c r="F82" s="319">
        <v>0.5</v>
      </c>
      <c r="G82" s="319">
        <v>23.6</v>
      </c>
      <c r="H82" s="316">
        <f t="shared" ref="H82" si="18">B82+C82+D82+E82+F82+G82</f>
        <v>245.3</v>
      </c>
    </row>
    <row r="83" spans="1:8" x14ac:dyDescent="0.2">
      <c r="A83" s="306"/>
      <c r="B83" s="306"/>
      <c r="C83" s="306"/>
      <c r="D83" s="306"/>
      <c r="E83" s="306"/>
      <c r="F83" s="306"/>
      <c r="G83" s="306"/>
      <c r="H83" s="306"/>
    </row>
    <row r="84" spans="1:8" x14ac:dyDescent="0.2">
      <c r="A84" s="306"/>
      <c r="B84" s="306"/>
      <c r="C84" s="306"/>
      <c r="D84" s="306"/>
      <c r="E84" s="306"/>
      <c r="F84" s="306"/>
      <c r="G84" s="306"/>
      <c r="H84" s="306"/>
    </row>
    <row r="85" spans="1:8" x14ac:dyDescent="0.2">
      <c r="A85" s="306"/>
      <c r="B85" s="306"/>
      <c r="C85" s="306"/>
      <c r="D85" s="306"/>
      <c r="E85" s="306"/>
      <c r="F85" s="306"/>
      <c r="G85" s="306"/>
      <c r="H85" s="306"/>
    </row>
    <row r="86" spans="1:8" x14ac:dyDescent="0.2">
      <c r="A86" s="306"/>
      <c r="B86" s="306"/>
      <c r="C86" s="306"/>
      <c r="D86" s="306"/>
      <c r="E86" s="306"/>
      <c r="F86" s="306"/>
      <c r="G86" s="306"/>
      <c r="H86" s="306"/>
    </row>
    <row r="87" spans="1:8" x14ac:dyDescent="0.2">
      <c r="A87" s="306"/>
      <c r="B87" s="306"/>
      <c r="C87" s="306"/>
      <c r="D87" s="306"/>
      <c r="E87" s="306"/>
      <c r="F87" s="306"/>
      <c r="G87" s="306"/>
      <c r="H87" s="306"/>
    </row>
    <row r="88" spans="1:8" x14ac:dyDescent="0.2">
      <c r="A88" s="306"/>
      <c r="B88" s="306"/>
      <c r="C88" s="306"/>
      <c r="D88" s="306"/>
      <c r="E88" s="306"/>
      <c r="F88" s="306"/>
      <c r="G88" s="306"/>
      <c r="H88" s="306"/>
    </row>
    <row r="89" spans="1:8" x14ac:dyDescent="0.2">
      <c r="A89" s="306"/>
      <c r="B89" s="306"/>
      <c r="C89" s="306"/>
      <c r="D89" s="306"/>
      <c r="E89" s="306"/>
      <c r="F89" s="306"/>
      <c r="G89" s="306"/>
      <c r="H89" s="306"/>
    </row>
    <row r="90" spans="1:8" x14ac:dyDescent="0.2">
      <c r="A90" s="306"/>
      <c r="B90" s="306"/>
      <c r="C90" s="306"/>
      <c r="D90" s="306"/>
      <c r="E90" s="306"/>
      <c r="F90" s="306"/>
      <c r="G90" s="306"/>
      <c r="H90" s="306"/>
    </row>
    <row r="91" spans="1:8" x14ac:dyDescent="0.2">
      <c r="A91" s="306"/>
      <c r="B91" s="306"/>
      <c r="C91" s="306"/>
      <c r="D91" s="306"/>
      <c r="E91" s="306"/>
      <c r="F91" s="306"/>
      <c r="G91" s="306"/>
      <c r="H91" s="306"/>
    </row>
    <row r="92" spans="1:8" x14ac:dyDescent="0.2">
      <c r="A92" s="306"/>
      <c r="B92" s="306"/>
      <c r="C92" s="306"/>
      <c r="D92" s="306"/>
      <c r="E92" s="306"/>
      <c r="F92" s="306"/>
      <c r="G92" s="306"/>
      <c r="H92" s="306"/>
    </row>
    <row r="93" spans="1:8" x14ac:dyDescent="0.2">
      <c r="A93" s="306"/>
      <c r="B93" s="306"/>
      <c r="C93" s="306"/>
      <c r="D93" s="306"/>
      <c r="E93" s="306"/>
      <c r="F93" s="306"/>
      <c r="G93" s="306"/>
      <c r="H93" s="306"/>
    </row>
    <row r="94" spans="1:8" x14ac:dyDescent="0.2">
      <c r="A94" s="306"/>
      <c r="B94" s="306"/>
      <c r="C94" s="306"/>
      <c r="D94" s="306"/>
      <c r="E94" s="306"/>
      <c r="F94" s="306"/>
      <c r="G94" s="306"/>
      <c r="H94" s="306"/>
    </row>
    <row r="95" spans="1:8" x14ac:dyDescent="0.2">
      <c r="A95" s="306"/>
      <c r="B95" s="306"/>
      <c r="C95" s="306"/>
      <c r="D95" s="306"/>
      <c r="E95" s="306"/>
      <c r="F95" s="306"/>
      <c r="G95" s="306"/>
      <c r="H95" s="306"/>
    </row>
    <row r="96" spans="1:8" x14ac:dyDescent="0.2">
      <c r="A96" s="306"/>
      <c r="B96" s="306"/>
      <c r="C96" s="306"/>
      <c r="D96" s="306"/>
      <c r="E96" s="306"/>
      <c r="F96" s="306"/>
      <c r="G96" s="306"/>
      <c r="H96" s="306"/>
    </row>
    <row r="97" spans="1:8" x14ac:dyDescent="0.2">
      <c r="A97" s="306"/>
      <c r="B97" s="306"/>
      <c r="C97" s="306"/>
      <c r="D97" s="306"/>
      <c r="E97" s="306"/>
      <c r="F97" s="306"/>
      <c r="G97" s="306"/>
      <c r="H97" s="306"/>
    </row>
    <row r="98" spans="1:8" x14ac:dyDescent="0.2">
      <c r="A98" s="306"/>
      <c r="B98" s="306"/>
      <c r="C98" s="306"/>
      <c r="D98" s="306"/>
      <c r="E98" s="306"/>
      <c r="F98" s="306"/>
      <c r="G98" s="306"/>
      <c r="H98" s="306"/>
    </row>
    <row r="99" spans="1:8" x14ac:dyDescent="0.2">
      <c r="A99" s="306"/>
      <c r="B99" s="306"/>
      <c r="C99" s="306"/>
      <c r="D99" s="306"/>
      <c r="E99" s="306"/>
      <c r="F99" s="306"/>
      <c r="G99" s="306"/>
      <c r="H99" s="306"/>
    </row>
    <row r="100" spans="1:8" x14ac:dyDescent="0.2">
      <c r="A100" s="306"/>
      <c r="B100" s="306"/>
      <c r="C100" s="306"/>
      <c r="D100" s="306"/>
      <c r="E100" s="306"/>
      <c r="F100" s="306"/>
      <c r="G100" s="306"/>
      <c r="H100" s="306"/>
    </row>
  </sheetData>
  <sortState xmlns:xlrd2="http://schemas.microsoft.com/office/spreadsheetml/2017/richdata2" ref="C107:J114">
    <sortCondition descending="1" ref="D107:D114"/>
  </sortState>
  <mergeCells count="7">
    <mergeCell ref="A71:H71"/>
    <mergeCell ref="G72:H72"/>
    <mergeCell ref="A7:H7"/>
    <mergeCell ref="A9:H9"/>
    <mergeCell ref="G10:H10"/>
    <mergeCell ref="A40:H40"/>
    <mergeCell ref="G41:H41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15</vt:i4>
      </vt:variant>
    </vt:vector>
  </HeadingPairs>
  <TitlesOfParts>
    <vt:vector size="15" baseType="lpstr">
      <vt:lpstr>Capa</vt:lpstr>
      <vt:lpstr>Índice</vt:lpstr>
      <vt:lpstr>1.1.1.</vt:lpstr>
      <vt:lpstr>1.1.2.</vt:lpstr>
      <vt:lpstr>1.1.3.</vt:lpstr>
      <vt:lpstr>1.2.1. a 1.2.3.</vt:lpstr>
      <vt:lpstr>1.3.1.</vt:lpstr>
      <vt:lpstr>1.3.2.</vt:lpstr>
      <vt:lpstr>1.4.1. a 1.4.3.</vt:lpstr>
      <vt:lpstr>2.1.1 e 2.1.2.</vt:lpstr>
      <vt:lpstr>2.2.1. e 2.2.2.</vt:lpstr>
      <vt:lpstr>2.3.1. a 2.3.3.</vt:lpstr>
      <vt:lpstr>2.4.1. a 2.4.3.</vt:lpstr>
      <vt:lpstr>2.5.1 a 2.5.3.</vt:lpstr>
      <vt:lpstr>2.6.1. a 2.6.3.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Graça Sousa</dc:creator>
  <cp:lastModifiedBy>(GEE) Gabriel Osório de Barros</cp:lastModifiedBy>
  <cp:lastPrinted>2021-04-12T18:14:37Z</cp:lastPrinted>
  <dcterms:created xsi:type="dcterms:W3CDTF">2018-01-22T11:27:11Z</dcterms:created>
  <dcterms:modified xsi:type="dcterms:W3CDTF">2021-04-12T18:14:43Z</dcterms:modified>
</cp:coreProperties>
</file>